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05" windowWidth="8940" windowHeight="6090" activeTab="0"/>
  </bookViews>
  <sheets>
    <sheet name="2004" sheetId="1" r:id="rId1"/>
    <sheet name="N&amp;A-2005" sheetId="2" r:id="rId2"/>
    <sheet name="Awards" sheetId="3" r:id="rId3"/>
    <sheet name="2005 CorporateAwards" sheetId="4" r:id="rId4"/>
  </sheets>
  <definedNames>
    <definedName name="_xlnm.Print_Area" localSheetId="0">'2004'!$A$1:$J$262</definedName>
    <definedName name="_xlnm.Print_Titles" localSheetId="0">'2004'!$4:$5</definedName>
  </definedNames>
  <calcPr fullCalcOnLoad="1"/>
</workbook>
</file>

<file path=xl/sharedStrings.xml><?xml version="1.0" encoding="utf-8"?>
<sst xmlns="http://schemas.openxmlformats.org/spreadsheetml/2006/main" count="520" uniqueCount="245">
  <si>
    <t>Transnational Scorecard</t>
  </si>
  <si>
    <t>U.S.</t>
  </si>
  <si>
    <t>Region</t>
  </si>
  <si>
    <t>BOD</t>
  </si>
  <si>
    <t>TAB</t>
  </si>
  <si>
    <t>PSPB</t>
  </si>
  <si>
    <t>Standards</t>
  </si>
  <si>
    <t>EAB</t>
  </si>
  <si>
    <t>RAB</t>
  </si>
  <si>
    <t>Society AdComs</t>
  </si>
  <si>
    <t>Locations</t>
  </si>
  <si>
    <t>Chairs</t>
  </si>
  <si>
    <t>Governance</t>
  </si>
  <si>
    <t>Publications</t>
  </si>
  <si>
    <t>IEL Subscribers</t>
  </si>
  <si>
    <t>Total</t>
  </si>
  <si>
    <t>% of all societies</t>
  </si>
  <si>
    <t>% of all subscribers</t>
  </si>
  <si>
    <t>Acad</t>
  </si>
  <si>
    <t>Govt</t>
  </si>
  <si>
    <t>Corp</t>
  </si>
  <si>
    <r>
      <t xml:space="preserve">Xplore Usage </t>
    </r>
    <r>
      <rPr>
        <b/>
        <sz val="8"/>
        <rFont val="Arial"/>
        <family val="2"/>
      </rPr>
      <t>(pdf downloads)</t>
    </r>
  </si>
  <si>
    <t>% of all users</t>
  </si>
  <si>
    <t>Associate Members (A)</t>
  </si>
  <si>
    <t>Student Members (S)</t>
  </si>
  <si>
    <t>Members (M)</t>
  </si>
  <si>
    <t>Senior Members (SM)</t>
  </si>
  <si>
    <t>Fellow Members (F)</t>
  </si>
  <si>
    <t>Life Fellow Members (LF)</t>
  </si>
  <si>
    <t>Life Associate Members (LA)</t>
  </si>
  <si>
    <t>Honorary Members (HM)</t>
  </si>
  <si>
    <t>Life Members (LM)</t>
  </si>
  <si>
    <t>Life Senior Members (LS)</t>
  </si>
  <si>
    <t>Regions 1 - 6</t>
  </si>
  <si>
    <t>Region 7</t>
  </si>
  <si>
    <t>Region 8</t>
  </si>
  <si>
    <t>Region 9</t>
  </si>
  <si>
    <t>Region 10</t>
  </si>
  <si>
    <t>Women in Engineering</t>
  </si>
  <si>
    <t>Standards published in 2004</t>
  </si>
  <si>
    <t>Working Group Chairs</t>
  </si>
  <si>
    <t>Sponsored and Co Sponsored Conferences held in 2004</t>
  </si>
  <si>
    <t>Affiliates (AF)</t>
  </si>
  <si>
    <t>Editors-in-Chief *</t>
  </si>
  <si>
    <t>Source:  Oracle Database - 12/09/04</t>
  </si>
  <si>
    <t>Source:  Corp Dept - 05/26/04</t>
  </si>
  <si>
    <t>Source:  TA Dept - 05/20/04</t>
  </si>
  <si>
    <t>Source:  Pub Dept - 05/21/04</t>
  </si>
  <si>
    <t>Source:  Stds Dept - 05/24/04</t>
  </si>
  <si>
    <t>Source:  EA Dept - 05/21/04</t>
  </si>
  <si>
    <t>Source:  RA Dept - 05/21/04</t>
  </si>
  <si>
    <t>Source:  TAD Conference Database - 01/01/05</t>
  </si>
  <si>
    <t>Source:  Standards Database - 01/13/05</t>
  </si>
  <si>
    <t>Source:  S&amp;M Reports - 01/12/05</t>
  </si>
  <si>
    <t>Source:  EIC lists - 10/13/04</t>
  </si>
  <si>
    <t>Source:  Periodicals Info. Mgmt. Sys. - 01/13/05</t>
  </si>
  <si>
    <t>COMP-16</t>
  </si>
  <si>
    <t>CAS-04</t>
  </si>
  <si>
    <t>CE-08</t>
  </si>
  <si>
    <t>BT-02</t>
  </si>
  <si>
    <t>AP-03</t>
  </si>
  <si>
    <t>AES-10</t>
  </si>
  <si>
    <t>CIS-11</t>
  </si>
  <si>
    <t>COMM-19</t>
  </si>
  <si>
    <t>CPMT-21</t>
  </si>
  <si>
    <t>CS-23</t>
  </si>
  <si>
    <t>DEI-23</t>
  </si>
  <si>
    <t>Ed-25</t>
  </si>
  <si>
    <t>ED-15</t>
  </si>
  <si>
    <t>EM-14</t>
  </si>
  <si>
    <t>EMB-18</t>
  </si>
  <si>
    <t>EMC-27</t>
  </si>
  <si>
    <t>GRS-29</t>
  </si>
  <si>
    <t>IA-34</t>
  </si>
  <si>
    <t>IE-13</t>
  </si>
  <si>
    <t>IM-09</t>
  </si>
  <si>
    <t>IT-12</t>
  </si>
  <si>
    <t>ITS-38</t>
  </si>
  <si>
    <t>LEO-36</t>
  </si>
  <si>
    <t>Mag-33</t>
  </si>
  <si>
    <t>MTT-17</t>
  </si>
  <si>
    <t>NPS-05</t>
  </si>
  <si>
    <t>OE-22</t>
  </si>
  <si>
    <t>PC-26</t>
  </si>
  <si>
    <t>PE-31</t>
  </si>
  <si>
    <t>PEL-35</t>
  </si>
  <si>
    <t>PSE-43</t>
  </si>
  <si>
    <t>RA-24</t>
  </si>
  <si>
    <t>RL-07</t>
  </si>
  <si>
    <t>SIT-30</t>
  </si>
  <si>
    <t>SMC-28</t>
  </si>
  <si>
    <t>SP-01</t>
  </si>
  <si>
    <t>SSC-37</t>
  </si>
  <si>
    <t>UFFC-20</t>
  </si>
  <si>
    <t>VT-06</t>
  </si>
  <si>
    <t>Non-U.S.</t>
  </si>
  <si>
    <t>OU Series Attendance</t>
  </si>
  <si>
    <r>
      <t xml:space="preserve">IEEE Membership </t>
    </r>
    <r>
      <rPr>
        <sz val="10"/>
        <rFont val="Arial"/>
        <family val="2"/>
      </rPr>
      <t>(not including AF)</t>
    </r>
  </si>
  <si>
    <t>Source:  MPS Database - 01/20/05</t>
  </si>
  <si>
    <t>Authors**</t>
  </si>
  <si>
    <t>* all IEEE Transactions, Journals and Letters</t>
  </si>
  <si>
    <t>** for the IEEE Transactions, Journals and Letters produced by IEEE Publishing Operations Department</t>
  </si>
  <si>
    <t>Society/Council Membership</t>
  </si>
  <si>
    <t>Life members (LM)</t>
  </si>
  <si>
    <t>Student members</t>
  </si>
  <si>
    <t>Minimum Income</t>
  </si>
  <si>
    <t>Unemployed</t>
  </si>
  <si>
    <t>Retired</t>
  </si>
  <si>
    <t>Recent Grad</t>
  </si>
  <si>
    <t>Full Dues Paying Members</t>
  </si>
  <si>
    <t>Total Reduced Dues</t>
  </si>
  <si>
    <t>FAP Participation</t>
  </si>
  <si>
    <t>All programs</t>
  </si>
  <si>
    <t>Credit Cards</t>
  </si>
  <si>
    <t>Membership by Dues Categories</t>
  </si>
  <si>
    <t>Source:  Financial  - 03/28/05</t>
  </si>
  <si>
    <t>Non-US for the FAP Participation = UK, Puerto Rico and Canada</t>
  </si>
  <si>
    <t>Stds BOG</t>
  </si>
  <si>
    <t>N&amp;A committee members</t>
  </si>
  <si>
    <t>AWARDS BD</t>
  </si>
  <si>
    <t>IEEE</t>
  </si>
  <si>
    <t>June 2005 Meeting Series</t>
  </si>
  <si>
    <t>IEEE Corporate Awards</t>
  </si>
  <si>
    <t>IEEE Medal of Honor</t>
  </si>
  <si>
    <t>USA</t>
  </si>
  <si>
    <t>Japan</t>
  </si>
  <si>
    <t>IEEE Alexander Graham Bell</t>
  </si>
  <si>
    <t>N/A</t>
  </si>
  <si>
    <t>Germany</t>
  </si>
  <si>
    <t>IEEE Edison</t>
  </si>
  <si>
    <t>England</t>
  </si>
  <si>
    <t>IEEE James H. Mulligan, Jr. Education</t>
  </si>
  <si>
    <t>Australia</t>
  </si>
  <si>
    <t>IEEE Medal for Engineering Excellence</t>
  </si>
  <si>
    <t>IEEE Founders Medal</t>
  </si>
  <si>
    <t xml:space="preserve">IEEE Richard W. Hamming </t>
  </si>
  <si>
    <t>France</t>
  </si>
  <si>
    <t>IEEE Heinrich Hertz Medal</t>
  </si>
  <si>
    <t>Netherlands</t>
  </si>
  <si>
    <t>IEEE Jack S. Kilby Signal Processing Medal</t>
  </si>
  <si>
    <t>IEEE Lamme Medal</t>
  </si>
  <si>
    <t>IEEE Jun-ichi Nishizawa Medal</t>
  </si>
  <si>
    <t>IEEE Robert N. Noyce Medal</t>
  </si>
  <si>
    <t>IEEE Dennis J. Picard Medal for Radar Technologies &amp; Applications</t>
  </si>
  <si>
    <t>IEEE Simon Ramo Medal</t>
  </si>
  <si>
    <t>Russia</t>
  </si>
  <si>
    <t>CA, USA</t>
  </si>
  <si>
    <t>IEEE John von Neumann Medal</t>
  </si>
  <si>
    <t>Norway</t>
  </si>
  <si>
    <t>IEEE Medals</t>
  </si>
  <si>
    <t>IEEE Awards</t>
  </si>
  <si>
    <t>Technical Field Awards</t>
  </si>
  <si>
    <t>Corporate Recognitions</t>
  </si>
  <si>
    <t>Prize Papers</t>
  </si>
  <si>
    <t>Fellowships</t>
  </si>
  <si>
    <t>IEEE Life Member Graduate Study Fellowship</t>
  </si>
  <si>
    <t>Charles LeGeyt Fortescue Scholarship</t>
  </si>
  <si>
    <t>IEEE W.R.G. Baker Prize Paper Award</t>
  </si>
  <si>
    <t>IEEE Browder J. Thompson Memorial Priza Paper Award</t>
  </si>
  <si>
    <t>IEEE Donald G. Fink Prize Paper Award</t>
  </si>
  <si>
    <t>IEEE Leon K. Kirchmayer Prize Paper Award</t>
  </si>
  <si>
    <t>Switzerland</t>
  </si>
  <si>
    <t>Switzerland/USA</t>
  </si>
  <si>
    <t>Canada/USA</t>
  </si>
  <si>
    <t>United Kingdom</t>
  </si>
  <si>
    <t>IEEE Richard M. Emberson Award</t>
  </si>
  <si>
    <t>IEEE Haraden Pratt Award</t>
  </si>
  <si>
    <t>Canada</t>
  </si>
  <si>
    <t xml:space="preserve">Canada </t>
  </si>
  <si>
    <t>IEEE Corporate Innovation Recognition</t>
  </si>
  <si>
    <t>IEEE Ernst Weber Engineering Leadership Recognition</t>
  </si>
  <si>
    <t>United Kingdom/USA</t>
  </si>
  <si>
    <t>Japan/USA</t>
  </si>
  <si>
    <t>Japan/Taiwan/USA</t>
  </si>
  <si>
    <t>IEEE Vladimir K. Zworykin Award</t>
  </si>
  <si>
    <t>IEEE Undergraduate Teaching Award</t>
  </si>
  <si>
    <t>IEEE Kiyo Tomiyasu Award</t>
  </si>
  <si>
    <t>IEEE Eric E. Summer Award</t>
  </si>
  <si>
    <t>IEEE Charles Proteus Steinmetz Award</t>
  </si>
  <si>
    <t>IEEE Solid-State Circuits Award</t>
  </si>
  <si>
    <t>IEEE David Sarnoff Award</t>
  </si>
  <si>
    <t>IEEE Frank Rosenblatt Award</t>
  </si>
  <si>
    <t>IEEE Robotics &amp; Automation Award</t>
  </si>
  <si>
    <t>IEEE Judith A. Resnik Award</t>
  </si>
  <si>
    <t>IEEE Emanuel R. Piore Award</t>
  </si>
  <si>
    <t>IEEE Photonics Award</t>
  </si>
  <si>
    <t>IEEE Frederik Philips Award</t>
  </si>
  <si>
    <t>IEEE Daniel E. Noble Award</t>
  </si>
  <si>
    <t>IEEE William E. Newell Power Electronics Award</t>
  </si>
  <si>
    <t>IEEE Jack A. Morton Award</t>
  </si>
  <si>
    <t>IEEE Eli Lilly Award in Medical and Biological Engineering</t>
  </si>
  <si>
    <t>IEEE Morris N. Liebmann Memorial Award</t>
  </si>
  <si>
    <t>IEEE Morris E. Leeds Award</t>
  </si>
  <si>
    <t>IEEE Koji Kobayashi Computers and Communications Award</t>
  </si>
  <si>
    <t>IEEE Gustav Robert Kirchhoff Award</t>
  </si>
  <si>
    <t>IEEE Joseph F. Keithley Award in Instrumentation and Measurement</t>
  </si>
  <si>
    <t>IEEE Richard Harold Kaufmann Award</t>
  </si>
  <si>
    <t>IEEE Reynold B. Johnson Information Storage Systems Award</t>
  </si>
  <si>
    <t>IEEE Internet Award</t>
  </si>
  <si>
    <t>IEEE Award in Internation Communication</t>
  </si>
  <si>
    <t>IEEE Masaru Ibuka Consumer Electronics Award</t>
  </si>
  <si>
    <t>IEEE Herman Halperin Electric Transmission and Distribution Award</t>
  </si>
  <si>
    <t>IEEE Leon K. Kirchmayer Graduate Teaching Award</t>
  </si>
  <si>
    <t>IEEE Andrew S. Grove Award</t>
  </si>
  <si>
    <t>IEEE James L. Flanagan Speech and Audio Processing Award</t>
  </si>
  <si>
    <t>IEEE Electromagnetics Award</t>
  </si>
  <si>
    <t>Technical Achievement Award by IEEE-USA (Harry Diamond Memorial Award)</t>
  </si>
  <si>
    <t>IEEE Control Systems Award</t>
  </si>
  <si>
    <t>IEEE Components, Packaging and Manufacturing Technology Award</t>
  </si>
  <si>
    <t>IEEE Cledo Brunetti Award</t>
  </si>
  <si>
    <t>Sweden/USA</t>
  </si>
  <si>
    <t>Korea</t>
  </si>
  <si>
    <t>Australia/USA</t>
  </si>
  <si>
    <t>Italy</t>
  </si>
  <si>
    <t>DISCONTINUED after 1986</t>
  </si>
  <si>
    <t xml:space="preserve">IEEE William M. Habirshaw Award </t>
  </si>
  <si>
    <t>Will be presented 1st time in 2006</t>
  </si>
  <si>
    <r>
      <t>IEEE Reynold B. Johnson Data Storage Device Technology Award</t>
    </r>
  </si>
  <si>
    <t>FINAL made in 1975</t>
  </si>
  <si>
    <t xml:space="preserve">IEEE Mervin J. Kelly Award </t>
  </si>
  <si>
    <t>Superceded by the IEEE Daniel E. Noble Award in 2000</t>
  </si>
  <si>
    <t>N/A = Not Awarded</t>
  </si>
  <si>
    <t>Superceded by the Andrew S. Grove Award in 1999</t>
  </si>
  <si>
    <t>Superceded by IEEE Joseph F. Keithley Award in Instumentation &amp; Measurement in 2004</t>
  </si>
  <si>
    <t>Established in 2004 - 1st presentation in 2006</t>
  </si>
  <si>
    <t>Hong Kong/USA</t>
  </si>
  <si>
    <t>United Kingdom/Japan</t>
  </si>
  <si>
    <t>FINAL made in 1986</t>
  </si>
  <si>
    <t>ServiceAwards</t>
  </si>
  <si>
    <t>Temporarily Suspended</t>
  </si>
  <si>
    <t>DISCONTINUED after 1997 &amp; Replaced by Leon K. Kirchmayer Prize Paper Award</t>
  </si>
  <si>
    <t>Last award was in 2002</t>
  </si>
  <si>
    <t xml:space="preserve">2005           US = 2                            Non-US = 0 </t>
  </si>
  <si>
    <t>2005           US = 1                            Non-US = 1</t>
  </si>
  <si>
    <t>2005           US = 2                              Non-US = 0</t>
  </si>
  <si>
    <t>2005           US = 10                             Non-US = 2</t>
  </si>
  <si>
    <t>2005           US = 1                               Non-US = 1</t>
  </si>
  <si>
    <t>2005      US = 31                 Non-US = 10</t>
  </si>
  <si>
    <t>Service Awards</t>
  </si>
  <si>
    <t>2005           US = 19                              Non-US = 8</t>
  </si>
  <si>
    <t>Source:  IEEE Awards http://www.ieee.org/about/awards/index.xml - 2005</t>
  </si>
  <si>
    <t>Source:  IEEE Awards http://www.ieee.org/about/awards/index.xml - 2004</t>
  </si>
  <si>
    <t>Source:  IEEE RA staff - 2004</t>
  </si>
  <si>
    <t>IEEE RAB Award Recipients</t>
  </si>
  <si>
    <t>IEEE RAB Awards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</si>
</sst>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b/>
      <sz val="24"/>
      <name val="Arial"/>
      <family val="2"/>
    </font>
    <font>
      <b/>
      <sz val="18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2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trike/>
      <sz val="9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164" fontId="10" fillId="0" borderId="0" xfId="0" applyNumberFormat="1" applyFont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" xfId="0" applyBorder="1" applyAlignment="1">
      <alignment/>
    </xf>
    <xf numFmtId="164" fontId="4" fillId="0" borderId="15" xfId="0" applyNumberFormat="1" applyFont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3" fontId="7" fillId="2" borderId="1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5" fontId="13" fillId="2" borderId="10" xfId="15" applyNumberFormat="1" applyFont="1" applyFill="1" applyBorder="1" applyAlignment="1">
      <alignment horizontal="right"/>
    </xf>
    <xf numFmtId="165" fontId="13" fillId="2" borderId="11" xfId="15" applyNumberFormat="1" applyFont="1" applyFill="1" applyBorder="1" applyAlignment="1">
      <alignment horizontal="right"/>
    </xf>
    <xf numFmtId="1" fontId="13" fillId="0" borderId="10" xfId="0" applyNumberFormat="1" applyFont="1" applyBorder="1" applyAlignment="1">
      <alignment horizontal="right"/>
    </xf>
    <xf numFmtId="1" fontId="13" fillId="0" borderId="9" xfId="0" applyNumberFormat="1" applyFont="1" applyBorder="1" applyAlignment="1">
      <alignment horizontal="right"/>
    </xf>
    <xf numFmtId="1" fontId="13" fillId="0" borderId="11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4" fillId="2" borderId="19" xfId="0" applyNumberFormat="1" applyFont="1" applyFill="1" applyBorder="1" applyAlignment="1">
      <alignment horizontal="center" vertical="top"/>
    </xf>
    <xf numFmtId="164" fontId="4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3" borderId="21" xfId="0" applyFont="1" applyFill="1" applyBorder="1" applyAlignment="1">
      <alignment/>
    </xf>
    <xf numFmtId="0" fontId="15" fillId="3" borderId="22" xfId="0" applyFont="1" applyFill="1" applyBorder="1" applyAlignment="1">
      <alignment/>
    </xf>
    <xf numFmtId="0" fontId="16" fillId="3" borderId="10" xfId="0" applyFont="1" applyFill="1" applyBorder="1" applyAlignment="1">
      <alignment wrapText="1"/>
    </xf>
    <xf numFmtId="0" fontId="15" fillId="0" borderId="9" xfId="0" applyFont="1" applyBorder="1" applyAlignment="1">
      <alignment/>
    </xf>
    <xf numFmtId="0" fontId="15" fillId="0" borderId="4" xfId="0" applyFont="1" applyBorder="1" applyAlignment="1">
      <alignment wrapText="1"/>
    </xf>
    <xf numFmtId="0" fontId="15" fillId="3" borderId="23" xfId="0" applyFont="1" applyFill="1" applyBorder="1" applyAlignment="1">
      <alignment/>
    </xf>
    <xf numFmtId="0" fontId="15" fillId="0" borderId="19" xfId="0" applyFont="1" applyBorder="1" applyAlignment="1">
      <alignment wrapText="1"/>
    </xf>
    <xf numFmtId="0" fontId="15" fillId="3" borderId="24" xfId="0" applyFont="1" applyFill="1" applyBorder="1" applyAlignment="1">
      <alignment/>
    </xf>
    <xf numFmtId="0" fontId="17" fillId="3" borderId="23" xfId="0" applyFont="1" applyFill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0" xfId="0" applyFont="1" applyAlignment="1">
      <alignment/>
    </xf>
    <xf numFmtId="0" fontId="19" fillId="0" borderId="9" xfId="0" applyFont="1" applyBorder="1" applyAlignment="1">
      <alignment/>
    </xf>
    <xf numFmtId="0" fontId="19" fillId="0" borderId="11" xfId="0" applyFont="1" applyBorder="1" applyAlignment="1">
      <alignment/>
    </xf>
    <xf numFmtId="0" fontId="15" fillId="2" borderId="0" xfId="0" applyFont="1" applyFill="1" applyAlignment="1">
      <alignment wrapText="1"/>
    </xf>
    <xf numFmtId="0" fontId="15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6" fillId="3" borderId="29" xfId="0" applyFont="1" applyFill="1" applyBorder="1" applyAlignment="1">
      <alignment wrapText="1"/>
    </xf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5" borderId="23" xfId="0" applyFont="1" applyFill="1" applyBorder="1" applyAlignment="1">
      <alignment/>
    </xf>
    <xf numFmtId="0" fontId="19" fillId="5" borderId="27" xfId="0" applyFont="1" applyFill="1" applyBorder="1" applyAlignment="1">
      <alignment/>
    </xf>
    <xf numFmtId="0" fontId="16" fillId="4" borderId="29" xfId="0" applyFont="1" applyFill="1" applyBorder="1" applyAlignment="1">
      <alignment wrapText="1"/>
    </xf>
    <xf numFmtId="0" fontId="16" fillId="4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0" borderId="0" xfId="0" applyFont="1" applyAlignment="1">
      <alignment/>
    </xf>
    <xf numFmtId="164" fontId="2" fillId="2" borderId="30" xfId="21" applyNumberFormat="1" applyFont="1" applyFill="1" applyBorder="1" applyAlignment="1">
      <alignment/>
    </xf>
    <xf numFmtId="164" fontId="2" fillId="2" borderId="17" xfId="21" applyNumberFormat="1" applyFont="1" applyFill="1" applyBorder="1" applyAlignment="1">
      <alignment/>
    </xf>
    <xf numFmtId="17" fontId="10" fillId="0" borderId="0" xfId="0" applyNumberFormat="1" applyFont="1" applyFill="1" applyBorder="1" applyAlignment="1">
      <alignment/>
    </xf>
    <xf numFmtId="0" fontId="10" fillId="6" borderId="30" xfId="0" applyFont="1" applyFill="1" applyBorder="1" applyAlignment="1">
      <alignment horizontal="left"/>
    </xf>
    <xf numFmtId="0" fontId="10" fillId="6" borderId="12" xfId="0" applyFont="1" applyFill="1" applyBorder="1" applyAlignment="1">
      <alignment horizontal="left"/>
    </xf>
    <xf numFmtId="0" fontId="10" fillId="6" borderId="17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6" borderId="11" xfId="0" applyFont="1" applyFill="1" applyBorder="1" applyAlignment="1">
      <alignment horizontal="left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5" borderId="34" xfId="0" applyFont="1" applyFill="1" applyBorder="1" applyAlignment="1">
      <alignment horizontal="center"/>
    </xf>
    <xf numFmtId="0" fontId="18" fillId="5" borderId="35" xfId="0" applyFont="1" applyFill="1" applyBorder="1" applyAlignment="1">
      <alignment horizontal="center"/>
    </xf>
    <xf numFmtId="0" fontId="18" fillId="5" borderId="36" xfId="0" applyFont="1" applyFill="1" applyBorder="1" applyAlignment="1">
      <alignment horizontal="center"/>
    </xf>
    <xf numFmtId="0" fontId="18" fillId="5" borderId="3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5" borderId="38" xfId="0" applyFont="1" applyFill="1" applyBorder="1" applyAlignment="1">
      <alignment horizontal="center"/>
    </xf>
    <xf numFmtId="0" fontId="18" fillId="5" borderId="20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="75" zoomScaleNormal="75" zoomScaleSheetLayoutView="100" workbookViewId="0" topLeftCell="A1">
      <pane ySplit="5" topLeftCell="BM6" activePane="bottomLeft" state="frozen"/>
      <selection pane="topLeft" activeCell="A1" sqref="A1"/>
      <selection pane="bottomLeft" activeCell="I200" sqref="I200"/>
    </sheetView>
  </sheetViews>
  <sheetFormatPr defaultColWidth="9.140625" defaultRowHeight="12.75" outlineLevelRow="2"/>
  <cols>
    <col min="1" max="1" width="6.140625" style="2" customWidth="1"/>
    <col min="2" max="2" width="35.57421875" style="3" customWidth="1"/>
    <col min="3" max="9" width="12.7109375" style="0" customWidth="1"/>
    <col min="10" max="10" width="12.7109375" style="6" customWidth="1"/>
  </cols>
  <sheetData>
    <row r="1" spans="1:10" ht="30.75" thickBo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4" thickBot="1">
      <c r="A2" s="128">
        <v>2004</v>
      </c>
      <c r="B2" s="129"/>
      <c r="C2" s="129"/>
      <c r="D2" s="129"/>
      <c r="E2" s="129"/>
      <c r="F2" s="129"/>
      <c r="G2" s="129"/>
      <c r="H2" s="129"/>
      <c r="I2" s="129"/>
      <c r="J2" s="130"/>
    </row>
    <row r="3" ht="7.5" customHeight="1" thickBot="1"/>
    <row r="4" spans="3:8" ht="24.75" thickBot="1" thickTop="1">
      <c r="C4" s="124" t="s">
        <v>2</v>
      </c>
      <c r="D4" s="125"/>
      <c r="E4" s="125"/>
      <c r="F4" s="125"/>
      <c r="G4" s="125"/>
      <c r="H4" s="126"/>
    </row>
    <row r="5" spans="3:10" ht="18.75" thickBot="1">
      <c r="C5" s="38" t="s">
        <v>1</v>
      </c>
      <c r="D5" s="37" t="s">
        <v>95</v>
      </c>
      <c r="E5" s="37">
        <v>7</v>
      </c>
      <c r="F5" s="37">
        <v>8</v>
      </c>
      <c r="G5" s="37">
        <v>9</v>
      </c>
      <c r="H5" s="39">
        <v>10</v>
      </c>
      <c r="I5" s="1" t="s">
        <v>15</v>
      </c>
      <c r="J5" s="5"/>
    </row>
    <row r="6" spans="3:8" ht="12.75" customHeight="1">
      <c r="C6" s="36"/>
      <c r="D6" s="36"/>
      <c r="E6" s="36"/>
      <c r="F6" s="36"/>
      <c r="G6" s="36"/>
      <c r="H6" s="36"/>
    </row>
    <row r="7" spans="3:8" ht="12.75" customHeight="1" thickBot="1">
      <c r="C7" s="14"/>
      <c r="D7" s="14"/>
      <c r="E7" s="14"/>
      <c r="F7" s="14"/>
      <c r="G7" s="14"/>
      <c r="H7" s="14"/>
    </row>
    <row r="8" spans="1:9" ht="18.75" thickBot="1">
      <c r="A8" s="2" t="s">
        <v>97</v>
      </c>
      <c r="C8" s="42">
        <f>(C10+C12+C14+C16+C18+C20+C22+C24+C26+C28)/$I8</f>
        <v>0.6061518899612267</v>
      </c>
      <c r="D8" s="43">
        <f>SUM(E8:H8)</f>
        <v>0.39384811003877335</v>
      </c>
      <c r="E8" s="41">
        <f>(E10+E12+E14+E16+E18+E20+E22+E24+E26+E28)/$I8</f>
        <v>0.04122088248214817</v>
      </c>
      <c r="F8" s="19">
        <f>(F10+F12+F14+F16+F18+F20+F22+F24+F26+F28)/$I8</f>
        <v>0.14590069551882867</v>
      </c>
      <c r="G8" s="19">
        <f>(G10+G12+G14+G16+G18+G20+G22+G24+G26+G28)/$I8</f>
        <v>0.03333251475487668</v>
      </c>
      <c r="H8" s="20">
        <f>(H10+H12+H14+H16+H18+H20+H22+H24+H26+H28)/$I8</f>
        <v>0.1733940172829198</v>
      </c>
      <c r="I8" s="4">
        <f>SUM(I10:I29)</f>
        <v>366489</v>
      </c>
    </row>
    <row r="9" spans="1:9" ht="13.5" customHeight="1" thickBot="1">
      <c r="A9" s="119" t="s">
        <v>44</v>
      </c>
      <c r="B9" s="121"/>
      <c r="C9" s="50"/>
      <c r="D9" s="51"/>
      <c r="E9" s="28"/>
      <c r="F9" s="28"/>
      <c r="G9" s="28"/>
      <c r="H9" s="31"/>
      <c r="I9" s="4"/>
    </row>
    <row r="10" spans="3:8" ht="18" customHeight="1" outlineLevel="2">
      <c r="C10" s="44">
        <v>14032</v>
      </c>
      <c r="D10" s="45">
        <f aca="true" t="shared" si="0" ref="D10:D29">SUM(E10:H10)</f>
        <v>11671</v>
      </c>
      <c r="E10" s="7">
        <v>1054</v>
      </c>
      <c r="F10" s="7">
        <v>4578</v>
      </c>
      <c r="G10" s="7">
        <v>1030</v>
      </c>
      <c r="H10" s="8">
        <v>5009</v>
      </c>
    </row>
    <row r="11" spans="2:10" ht="18" outlineLevel="1">
      <c r="B11" s="3" t="s">
        <v>23</v>
      </c>
      <c r="C11" s="46">
        <f>C10/$I11</f>
        <v>0.5459284908376454</v>
      </c>
      <c r="D11" s="47">
        <f t="shared" si="0"/>
        <v>0.4540715091623546</v>
      </c>
      <c r="E11" s="16">
        <f>E10/$I11</f>
        <v>0.041006886355678326</v>
      </c>
      <c r="F11" s="16">
        <f>F10/$I11</f>
        <v>0.17811150449363888</v>
      </c>
      <c r="G11" s="16">
        <f>G10/$I11</f>
        <v>0.04007314321285453</v>
      </c>
      <c r="H11" s="17">
        <f>H10/$I11</f>
        <v>0.19487997510018285</v>
      </c>
      <c r="I11" s="4">
        <f>SUM(C10:H10)-D10</f>
        <v>25703</v>
      </c>
      <c r="J11" s="6">
        <f>I11/$I$8</f>
        <v>0.07013307357110309</v>
      </c>
    </row>
    <row r="12" spans="3:8" ht="18" customHeight="1" outlineLevel="2">
      <c r="C12" s="44">
        <v>28212</v>
      </c>
      <c r="D12" s="45">
        <f t="shared" si="0"/>
        <v>40146</v>
      </c>
      <c r="E12" s="7">
        <v>3206</v>
      </c>
      <c r="F12" s="7">
        <v>12967</v>
      </c>
      <c r="G12" s="7">
        <v>5719</v>
      </c>
      <c r="H12" s="8">
        <v>18254</v>
      </c>
    </row>
    <row r="13" spans="2:10" ht="18" outlineLevel="1">
      <c r="B13" s="3" t="s">
        <v>24</v>
      </c>
      <c r="C13" s="46">
        <f>C12/$I13</f>
        <v>0.41270955850083385</v>
      </c>
      <c r="D13" s="47">
        <f t="shared" si="0"/>
        <v>0.5872904414991661</v>
      </c>
      <c r="E13" s="16">
        <f>E12/$I13</f>
        <v>0.046900143362883645</v>
      </c>
      <c r="F13" s="16">
        <f>F12/$I13</f>
        <v>0.18969250124345358</v>
      </c>
      <c r="G13" s="16">
        <f>G12/$I13</f>
        <v>0.08366248281108282</v>
      </c>
      <c r="H13" s="17">
        <f>H12/$I13</f>
        <v>0.2670353140817461</v>
      </c>
      <c r="I13" s="4">
        <f>SUM(C12:H12)-D12</f>
        <v>68358</v>
      </c>
      <c r="J13" s="6">
        <f>I13/$I$8</f>
        <v>0.18652128713276525</v>
      </c>
    </row>
    <row r="14" spans="3:8" ht="18" customHeight="1" outlineLevel="2">
      <c r="C14" s="44">
        <v>142012</v>
      </c>
      <c r="D14" s="45">
        <f t="shared" si="0"/>
        <v>81513</v>
      </c>
      <c r="E14" s="7">
        <v>9133</v>
      </c>
      <c r="F14" s="7">
        <v>31583</v>
      </c>
      <c r="G14" s="7">
        <v>4724</v>
      </c>
      <c r="H14" s="8">
        <v>36073</v>
      </c>
    </row>
    <row r="15" spans="2:10" ht="18" outlineLevel="1">
      <c r="B15" s="3" t="s">
        <v>25</v>
      </c>
      <c r="C15" s="46">
        <f>C14/$I15</f>
        <v>0.6353293815009506</v>
      </c>
      <c r="D15" s="47">
        <f t="shared" si="0"/>
        <v>0.36467061849904936</v>
      </c>
      <c r="E15" s="16">
        <f>E14/$I15</f>
        <v>0.04085896432166424</v>
      </c>
      <c r="F15" s="16">
        <f>F14/$I15</f>
        <v>0.14129515714125937</v>
      </c>
      <c r="G15" s="16">
        <f>G14/$I15</f>
        <v>0.02113410133094732</v>
      </c>
      <c r="H15" s="17">
        <f>H14/$I15</f>
        <v>0.1613823957051784</v>
      </c>
      <c r="I15" s="4">
        <f>SUM(C14:H14)-D14</f>
        <v>223525</v>
      </c>
      <c r="J15" s="6">
        <f>I15/$I$8</f>
        <v>0.6099091650772601</v>
      </c>
    </row>
    <row r="16" spans="3:8" ht="18" customHeight="1" outlineLevel="2">
      <c r="C16" s="44">
        <v>12341</v>
      </c>
      <c r="D16" s="45">
        <f t="shared" si="0"/>
        <v>7523</v>
      </c>
      <c r="E16" s="7">
        <v>780</v>
      </c>
      <c r="F16" s="7">
        <v>3061</v>
      </c>
      <c r="G16" s="7">
        <v>563</v>
      </c>
      <c r="H16" s="8">
        <v>3119</v>
      </c>
    </row>
    <row r="17" spans="2:10" ht="18" outlineLevel="1">
      <c r="B17" s="3" t="s">
        <v>26</v>
      </c>
      <c r="C17" s="46">
        <f>C16/$I17</f>
        <v>0.6212746677406363</v>
      </c>
      <c r="D17" s="47">
        <f t="shared" si="0"/>
        <v>0.37872533225936367</v>
      </c>
      <c r="E17" s="16">
        <f>E16/$I17</f>
        <v>0.03926701570680628</v>
      </c>
      <c r="F17" s="16">
        <f>F16/$I17</f>
        <v>0.15409786548530005</v>
      </c>
      <c r="G17" s="16">
        <f>G16/$I17</f>
        <v>0.02834273056786146</v>
      </c>
      <c r="H17" s="17">
        <f>H16/$I17</f>
        <v>0.15701772049939589</v>
      </c>
      <c r="I17" s="4">
        <f>SUM(C16:H16)-D16</f>
        <v>19864</v>
      </c>
      <c r="J17" s="6">
        <f>I17/$I$8</f>
        <v>0.054200808209796204</v>
      </c>
    </row>
    <row r="18" spans="3:8" ht="18" customHeight="1" outlineLevel="2">
      <c r="C18" s="44">
        <v>2314</v>
      </c>
      <c r="D18" s="45">
        <f t="shared" si="0"/>
        <v>1141</v>
      </c>
      <c r="E18" s="7">
        <v>135</v>
      </c>
      <c r="F18" s="7">
        <v>460</v>
      </c>
      <c r="G18" s="7">
        <v>17</v>
      </c>
      <c r="H18" s="8">
        <v>529</v>
      </c>
    </row>
    <row r="19" spans="2:10" ht="18" outlineLevel="1">
      <c r="B19" s="3" t="s">
        <v>27</v>
      </c>
      <c r="C19" s="46">
        <f>C18/$I19</f>
        <v>0.669753979739508</v>
      </c>
      <c r="D19" s="47">
        <f t="shared" si="0"/>
        <v>0.33024602026049205</v>
      </c>
      <c r="E19" s="16">
        <f>E18/$I19</f>
        <v>0.03907380607814761</v>
      </c>
      <c r="F19" s="16">
        <f>F18/$I19</f>
        <v>0.13314037626628075</v>
      </c>
      <c r="G19" s="16">
        <f>G18/$I19</f>
        <v>0.004920405209840811</v>
      </c>
      <c r="H19" s="17">
        <f>H18/$I19</f>
        <v>0.15311143270622288</v>
      </c>
      <c r="I19" s="4">
        <f>SUM(C18:H18)-D18</f>
        <v>3455</v>
      </c>
      <c r="J19" s="6">
        <f>I19/$I$8</f>
        <v>0.009427295225777581</v>
      </c>
    </row>
    <row r="20" spans="3:8" ht="18" customHeight="1" outlineLevel="2">
      <c r="C20" s="44">
        <v>1020</v>
      </c>
      <c r="D20" s="45">
        <f t="shared" si="0"/>
        <v>11</v>
      </c>
      <c r="E20" s="7">
        <v>0</v>
      </c>
      <c r="F20" s="7">
        <v>6</v>
      </c>
      <c r="G20" s="7">
        <v>0</v>
      </c>
      <c r="H20" s="8">
        <v>5</v>
      </c>
    </row>
    <row r="21" spans="2:10" ht="18" outlineLevel="1">
      <c r="B21" s="3" t="s">
        <v>30</v>
      </c>
      <c r="C21" s="46">
        <f>C20/$I21</f>
        <v>0.9893307468477207</v>
      </c>
      <c r="D21" s="47">
        <f t="shared" si="0"/>
        <v>0.010669253152279342</v>
      </c>
      <c r="E21" s="16">
        <f>E20/$I21</f>
        <v>0</v>
      </c>
      <c r="F21" s="16">
        <f>F20/$I21</f>
        <v>0.005819592628516004</v>
      </c>
      <c r="G21" s="16">
        <f>G20/$I21</f>
        <v>0</v>
      </c>
      <c r="H21" s="17">
        <f>H20/$I21</f>
        <v>0.004849660523763337</v>
      </c>
      <c r="I21" s="4">
        <f>SUM(C20:H20)-D20</f>
        <v>1031</v>
      </c>
      <c r="J21" s="6">
        <f>I21/$I$8</f>
        <v>0.0028131812960279843</v>
      </c>
    </row>
    <row r="22" spans="3:8" ht="18" customHeight="1" outlineLevel="2">
      <c r="C22" s="44">
        <v>809</v>
      </c>
      <c r="D22" s="45">
        <f t="shared" si="0"/>
        <v>95</v>
      </c>
      <c r="E22" s="7">
        <v>41</v>
      </c>
      <c r="F22" s="7">
        <v>44</v>
      </c>
      <c r="G22" s="7">
        <v>3</v>
      </c>
      <c r="H22" s="8">
        <v>7</v>
      </c>
    </row>
    <row r="23" spans="2:10" ht="18" outlineLevel="1">
      <c r="B23" s="3" t="s">
        <v>29</v>
      </c>
      <c r="C23" s="46">
        <f>C22/$I23</f>
        <v>0.8949115044247787</v>
      </c>
      <c r="D23" s="47">
        <f t="shared" si="0"/>
        <v>0.10508849557522125</v>
      </c>
      <c r="E23" s="16">
        <f>E22/$I23</f>
        <v>0.04535398230088496</v>
      </c>
      <c r="F23" s="16">
        <f>F22/$I23</f>
        <v>0.048672566371681415</v>
      </c>
      <c r="G23" s="16">
        <f>G22/$I23</f>
        <v>0.00331858407079646</v>
      </c>
      <c r="H23" s="17">
        <f>H22/$I23</f>
        <v>0.007743362831858407</v>
      </c>
      <c r="I23" s="4">
        <f>SUM(C22:H22)-D22</f>
        <v>904</v>
      </c>
      <c r="J23" s="6">
        <f>I23/$I$8</f>
        <v>0.0024666497493785627</v>
      </c>
    </row>
    <row r="24" spans="3:8" ht="18" customHeight="1" outlineLevel="2">
      <c r="C24" s="44">
        <v>1844</v>
      </c>
      <c r="D24" s="45">
        <f t="shared" si="0"/>
        <v>366</v>
      </c>
      <c r="E24" s="7">
        <v>77</v>
      </c>
      <c r="F24" s="7">
        <v>141</v>
      </c>
      <c r="G24" s="7">
        <v>9</v>
      </c>
      <c r="H24" s="8">
        <v>139</v>
      </c>
    </row>
    <row r="25" spans="2:10" ht="18" outlineLevel="1">
      <c r="B25" s="3" t="s">
        <v>28</v>
      </c>
      <c r="C25" s="46">
        <f>C24/$I25</f>
        <v>0.8343891402714932</v>
      </c>
      <c r="D25" s="47">
        <f t="shared" si="0"/>
        <v>0.16561085972850678</v>
      </c>
      <c r="E25" s="16">
        <f>E24/$I25</f>
        <v>0.03484162895927602</v>
      </c>
      <c r="F25" s="16">
        <f>F24/$I25</f>
        <v>0.06380090497737556</v>
      </c>
      <c r="G25" s="16">
        <f>G24/$I25</f>
        <v>0.004072398190045249</v>
      </c>
      <c r="H25" s="17">
        <f>H24/$I25</f>
        <v>0.06289592760180995</v>
      </c>
      <c r="I25" s="4">
        <f>SUM(C24:H24)-D24</f>
        <v>2210</v>
      </c>
      <c r="J25" s="6">
        <f>I25/$I$8</f>
        <v>0.006030194630671043</v>
      </c>
    </row>
    <row r="26" spans="3:8" ht="18" customHeight="1" outlineLevel="2">
      <c r="C26" s="44">
        <v>13091</v>
      </c>
      <c r="D26" s="45">
        <f t="shared" si="0"/>
        <v>1205</v>
      </c>
      <c r="E26" s="7">
        <v>467</v>
      </c>
      <c r="F26" s="7">
        <v>402</v>
      </c>
      <c r="G26" s="7">
        <v>90</v>
      </c>
      <c r="H26" s="8">
        <v>246</v>
      </c>
    </row>
    <row r="27" spans="2:10" ht="18" outlineLevel="1">
      <c r="B27" s="3" t="s">
        <v>31</v>
      </c>
      <c r="C27" s="46">
        <f>C26/$I27</f>
        <v>0.9157106883044208</v>
      </c>
      <c r="D27" s="47">
        <f t="shared" si="0"/>
        <v>0.0842893116955792</v>
      </c>
      <c r="E27" s="16">
        <f>E26/$I27</f>
        <v>0.0326664801343033</v>
      </c>
      <c r="F27" s="16">
        <f>F26/$I27</f>
        <v>0.02811975377728036</v>
      </c>
      <c r="G27" s="16">
        <f>G26/$I27</f>
        <v>0.00629546726357023</v>
      </c>
      <c r="H27" s="17">
        <f>H26/$I27</f>
        <v>0.017207610520425295</v>
      </c>
      <c r="I27" s="4">
        <f>SUM(C26:H26)-D26</f>
        <v>14296</v>
      </c>
      <c r="J27" s="6">
        <f>I27/$I$8</f>
        <v>0.03900799205433178</v>
      </c>
    </row>
    <row r="28" spans="3:8" ht="18" customHeight="1" outlineLevel="2">
      <c r="C28" s="44">
        <v>6473</v>
      </c>
      <c r="D28" s="45">
        <f t="shared" si="0"/>
        <v>670</v>
      </c>
      <c r="E28" s="7">
        <v>214</v>
      </c>
      <c r="F28" s="7">
        <v>229</v>
      </c>
      <c r="G28" s="7">
        <v>61</v>
      </c>
      <c r="H28" s="8">
        <v>166</v>
      </c>
    </row>
    <row r="29" spans="2:10" ht="18.75" outlineLevel="1" thickBot="1">
      <c r="B29" s="3" t="s">
        <v>32</v>
      </c>
      <c r="C29" s="48">
        <f>C28/$I29</f>
        <v>0.9062018759624807</v>
      </c>
      <c r="D29" s="49">
        <f t="shared" si="0"/>
        <v>0.09379812403751925</v>
      </c>
      <c r="E29" s="9">
        <f>E28/$I29</f>
        <v>0.02995940081198376</v>
      </c>
      <c r="F29" s="9">
        <f>F28/$I29</f>
        <v>0.03205935881282374</v>
      </c>
      <c r="G29" s="9">
        <f>G28/$I29</f>
        <v>0.008539829203415932</v>
      </c>
      <c r="H29" s="10">
        <f>H28/$I29</f>
        <v>0.023239535209295815</v>
      </c>
      <c r="I29" s="4">
        <f>SUM(C28:H28)-D28</f>
        <v>7143</v>
      </c>
      <c r="J29" s="6">
        <f>I29/$I$8</f>
        <v>0.019490353052888355</v>
      </c>
    </row>
    <row r="30" spans="3:8" ht="12.75" customHeight="1" thickBot="1">
      <c r="C30" s="58"/>
      <c r="D30" s="58"/>
      <c r="E30" s="58"/>
      <c r="F30" s="58"/>
      <c r="G30" s="58"/>
      <c r="H30" s="58"/>
    </row>
    <row r="31" spans="3:8" ht="18" customHeight="1" outlineLevel="1">
      <c r="C31" s="44">
        <v>18475</v>
      </c>
      <c r="D31" s="45">
        <f>SUM(E31:H31)</f>
        <v>8294</v>
      </c>
      <c r="E31" s="7">
        <v>1230</v>
      </c>
      <c r="F31" s="7">
        <v>4110</v>
      </c>
      <c r="G31" s="7">
        <v>392</v>
      </c>
      <c r="H31" s="8">
        <v>2562</v>
      </c>
    </row>
    <row r="32" spans="2:9" ht="18.75" thickBot="1">
      <c r="B32" s="3" t="s">
        <v>42</v>
      </c>
      <c r="C32" s="52">
        <f>C31/$I32</f>
        <v>0.6901639956666293</v>
      </c>
      <c r="D32" s="54">
        <f>SUM(E32:H32)</f>
        <v>0.3098360043333707</v>
      </c>
      <c r="E32" s="21">
        <f>E31/$I32</f>
        <v>0.0459486719713101</v>
      </c>
      <c r="F32" s="21">
        <f>F31/$I32</f>
        <v>0.15353580634315814</v>
      </c>
      <c r="G32" s="21">
        <f>G31/$I32</f>
        <v>0.014643804400612649</v>
      </c>
      <c r="H32" s="22">
        <f>H31/$I32</f>
        <v>0.09570772161828982</v>
      </c>
      <c r="I32" s="4">
        <f>SUM(C31:H31)-D31</f>
        <v>26769</v>
      </c>
    </row>
    <row r="33" spans="3:8" ht="12.75" customHeight="1" thickBot="1">
      <c r="C33" s="57"/>
      <c r="D33" s="57"/>
      <c r="E33" s="57"/>
      <c r="F33" s="57"/>
      <c r="G33" s="57"/>
      <c r="H33" s="57"/>
    </row>
    <row r="34" spans="3:8" ht="18">
      <c r="C34" s="61">
        <v>212411</v>
      </c>
      <c r="D34" s="62">
        <v>132944</v>
      </c>
      <c r="E34" s="63">
        <v>14248</v>
      </c>
      <c r="F34" s="64">
        <v>50318</v>
      </c>
      <c r="G34" s="64">
        <v>10395</v>
      </c>
      <c r="H34" s="65">
        <v>57983</v>
      </c>
    </row>
    <row r="35" spans="1:9" ht="18.75" thickBot="1">
      <c r="A35" s="2" t="s">
        <v>114</v>
      </c>
      <c r="C35" s="52">
        <v>0.6150511792213809</v>
      </c>
      <c r="D35" s="54">
        <v>0.38494882077861914</v>
      </c>
      <c r="E35" s="66">
        <v>0.041256098796890156</v>
      </c>
      <c r="F35" s="21">
        <v>0.1456993528398315</v>
      </c>
      <c r="G35" s="21">
        <v>0.03009946287153798</v>
      </c>
      <c r="H35" s="22">
        <v>0.1678939062703595</v>
      </c>
      <c r="I35" s="4">
        <v>345355</v>
      </c>
    </row>
    <row r="36" spans="1:9" ht="12.75" customHeight="1" thickBot="1">
      <c r="A36" s="119"/>
      <c r="B36" s="121"/>
      <c r="C36" s="50"/>
      <c r="D36" s="51"/>
      <c r="E36" s="28"/>
      <c r="F36" s="28"/>
      <c r="G36" s="28"/>
      <c r="H36" s="31"/>
      <c r="I36" s="4"/>
    </row>
    <row r="37" spans="3:8" ht="12.75" customHeight="1">
      <c r="C37" s="44">
        <v>32533</v>
      </c>
      <c r="D37" s="45">
        <v>41900</v>
      </c>
      <c r="E37" s="7">
        <v>3694</v>
      </c>
      <c r="F37" s="7">
        <v>13920</v>
      </c>
      <c r="G37" s="7">
        <v>5508</v>
      </c>
      <c r="H37" s="8">
        <v>18778</v>
      </c>
    </row>
    <row r="38" spans="2:10" ht="12.75" customHeight="1">
      <c r="B38" s="3" t="s">
        <v>104</v>
      </c>
      <c r="C38" s="46">
        <v>0.4370776402939556</v>
      </c>
      <c r="D38" s="47">
        <v>0.5629223597060444</v>
      </c>
      <c r="E38" s="16">
        <v>0.04962852498219875</v>
      </c>
      <c r="F38" s="16">
        <v>0.18701382451332071</v>
      </c>
      <c r="G38" s="16">
        <v>0.07399943573415017</v>
      </c>
      <c r="H38" s="17">
        <v>0.25228057447637475</v>
      </c>
      <c r="I38" s="4">
        <v>74433</v>
      </c>
      <c r="J38" s="6">
        <v>0.21552605290208626</v>
      </c>
    </row>
    <row r="39" spans="3:8" ht="12.75" customHeight="1">
      <c r="C39" s="44">
        <v>22324</v>
      </c>
      <c r="D39" s="45">
        <v>2339</v>
      </c>
      <c r="E39" s="7">
        <v>804</v>
      </c>
      <c r="F39" s="7">
        <v>816</v>
      </c>
      <c r="G39" s="7">
        <v>161</v>
      </c>
      <c r="H39" s="8">
        <v>558</v>
      </c>
    </row>
    <row r="40" spans="2:10" ht="12.75" customHeight="1">
      <c r="B40" s="3" t="s">
        <v>103</v>
      </c>
      <c r="C40" s="46">
        <v>0.9051615780724162</v>
      </c>
      <c r="D40" s="47">
        <v>0.09483842192758382</v>
      </c>
      <c r="E40" s="16">
        <v>0.032599440457365285</v>
      </c>
      <c r="F40" s="16">
        <v>0.03308599927016178</v>
      </c>
      <c r="G40" s="16">
        <v>0.006527997405019665</v>
      </c>
      <c r="H40" s="17">
        <v>0.0226249847950371</v>
      </c>
      <c r="I40" s="4">
        <v>24663</v>
      </c>
      <c r="J40" s="6">
        <v>0.0714134730929044</v>
      </c>
    </row>
    <row r="41" spans="3:8" ht="12.75" customHeight="1">
      <c r="C41" s="44">
        <v>918</v>
      </c>
      <c r="D41" s="45">
        <v>14542</v>
      </c>
      <c r="E41" s="7">
        <v>145</v>
      </c>
      <c r="F41" s="7">
        <v>2998</v>
      </c>
      <c r="G41" s="7">
        <v>1201</v>
      </c>
      <c r="H41" s="8">
        <v>10198</v>
      </c>
    </row>
    <row r="42" spans="2:10" ht="18">
      <c r="B42" s="3" t="s">
        <v>105</v>
      </c>
      <c r="C42" s="46">
        <v>0.05937904269081501</v>
      </c>
      <c r="D42" s="47">
        <v>0.9406209573091849</v>
      </c>
      <c r="E42" s="16">
        <v>0.009379042690815007</v>
      </c>
      <c r="F42" s="16">
        <v>0.19391979301423026</v>
      </c>
      <c r="G42" s="16">
        <v>0.0776843467011643</v>
      </c>
      <c r="H42" s="17">
        <v>0.6596377749029754</v>
      </c>
      <c r="I42" s="4">
        <v>15460</v>
      </c>
      <c r="J42" s="6">
        <v>0.044765531120151726</v>
      </c>
    </row>
    <row r="43" spans="3:8" ht="12.75" customHeight="1">
      <c r="C43" s="44">
        <v>6095</v>
      </c>
      <c r="D43" s="45">
        <v>1639</v>
      </c>
      <c r="E43" s="7">
        <v>470</v>
      </c>
      <c r="F43" s="7">
        <v>563</v>
      </c>
      <c r="G43" s="7">
        <v>151</v>
      </c>
      <c r="H43" s="8">
        <v>455</v>
      </c>
    </row>
    <row r="44" spans="1:10" ht="15.75">
      <c r="A44"/>
      <c r="B44" s="3" t="s">
        <v>106</v>
      </c>
      <c r="C44" s="46">
        <v>0.7880786139125937</v>
      </c>
      <c r="D44" s="47">
        <v>0.21192138608740624</v>
      </c>
      <c r="E44" s="16">
        <v>0.06077062322213602</v>
      </c>
      <c r="F44" s="16">
        <v>0.07279544866821826</v>
      </c>
      <c r="G44" s="16">
        <v>0.01952417895009051</v>
      </c>
      <c r="H44" s="17">
        <v>0.05883113524696147</v>
      </c>
      <c r="I44" s="4">
        <v>7734</v>
      </c>
      <c r="J44" s="6">
        <v>0.022394347844971116</v>
      </c>
    </row>
    <row r="45" spans="3:8" ht="12.75" customHeight="1">
      <c r="C45" s="44">
        <v>3543</v>
      </c>
      <c r="D45" s="45">
        <v>1087</v>
      </c>
      <c r="E45" s="7">
        <v>170</v>
      </c>
      <c r="F45" s="7">
        <v>517</v>
      </c>
      <c r="G45" s="7">
        <v>68</v>
      </c>
      <c r="H45" s="8">
        <v>332</v>
      </c>
    </row>
    <row r="46" spans="1:10" ht="15.75">
      <c r="A46"/>
      <c r="B46" s="3" t="s">
        <v>107</v>
      </c>
      <c r="C46" s="46">
        <v>0.7652267818574514</v>
      </c>
      <c r="D46" s="47">
        <v>0.23477321814254862</v>
      </c>
      <c r="E46" s="16">
        <v>0.0367170626349892</v>
      </c>
      <c r="F46" s="16">
        <v>0.11166306695464363</v>
      </c>
      <c r="G46" s="16">
        <v>0.01468682505399568</v>
      </c>
      <c r="H46" s="17">
        <v>0.07170626349892009</v>
      </c>
      <c r="I46" s="4">
        <v>4630</v>
      </c>
      <c r="J46" s="6">
        <v>0.013406494766255012</v>
      </c>
    </row>
    <row r="47" spans="3:8" ht="12.75" customHeight="1">
      <c r="C47" s="44">
        <v>4339</v>
      </c>
      <c r="D47" s="45">
        <v>3403</v>
      </c>
      <c r="E47" s="7">
        <v>611</v>
      </c>
      <c r="F47" s="7">
        <v>1427</v>
      </c>
      <c r="G47" s="7">
        <v>273</v>
      </c>
      <c r="H47" s="8">
        <v>1092</v>
      </c>
    </row>
    <row r="48" spans="1:10" ht="15.75">
      <c r="A48"/>
      <c r="B48" s="3" t="s">
        <v>108</v>
      </c>
      <c r="C48" s="46">
        <v>0.5604494962541979</v>
      </c>
      <c r="D48" s="47">
        <v>0.4395505037458022</v>
      </c>
      <c r="E48" s="16">
        <v>0.07892017566520279</v>
      </c>
      <c r="F48" s="16">
        <v>0.18431929733918884</v>
      </c>
      <c r="G48" s="16">
        <v>0.0352622061482821</v>
      </c>
      <c r="H48" s="17">
        <v>0.1410488245931284</v>
      </c>
      <c r="I48" s="4">
        <v>7742</v>
      </c>
      <c r="J48" s="6">
        <v>0.02241751241476162</v>
      </c>
    </row>
    <row r="49" spans="3:8" ht="12.75" customHeight="1">
      <c r="C49" s="44">
        <v>69752</v>
      </c>
      <c r="D49" s="45">
        <v>64910</v>
      </c>
      <c r="E49" s="7">
        <v>5894</v>
      </c>
      <c r="F49" s="7">
        <v>20241</v>
      </c>
      <c r="G49" s="7">
        <v>7362</v>
      </c>
      <c r="H49" s="8">
        <v>31413</v>
      </c>
    </row>
    <row r="50" spans="1:9" ht="15.75">
      <c r="A50"/>
      <c r="B50" s="3" t="s">
        <v>110</v>
      </c>
      <c r="C50" s="46">
        <v>0.5179783457842598</v>
      </c>
      <c r="D50" s="47">
        <v>0.48202165421574017</v>
      </c>
      <c r="E50" s="16">
        <v>0.04376884347477388</v>
      </c>
      <c r="F50" s="16">
        <v>0.15030966419628403</v>
      </c>
      <c r="G50" s="16">
        <v>0.05467021134395746</v>
      </c>
      <c r="H50" s="17">
        <v>0.23327293520072478</v>
      </c>
      <c r="I50" s="4">
        <v>134662</v>
      </c>
    </row>
    <row r="51" spans="3:8" ht="12.75" customHeight="1">
      <c r="C51" s="44">
        <v>142659</v>
      </c>
      <c r="D51" s="45">
        <v>68034</v>
      </c>
      <c r="E51" s="7">
        <v>8354</v>
      </c>
      <c r="F51" s="7">
        <v>30077</v>
      </c>
      <c r="G51" s="7">
        <v>3033</v>
      </c>
      <c r="H51" s="8">
        <v>26570</v>
      </c>
    </row>
    <row r="52" spans="1:9" ht="16.5" thickBot="1">
      <c r="A52"/>
      <c r="B52" s="3" t="s">
        <v>109</v>
      </c>
      <c r="C52" s="48">
        <v>0.6770941606982671</v>
      </c>
      <c r="D52" s="49">
        <v>0.3229058393017329</v>
      </c>
      <c r="E52" s="9">
        <v>0.03965010702776077</v>
      </c>
      <c r="F52" s="9">
        <v>0.14275272552956197</v>
      </c>
      <c r="G52" s="9">
        <v>0.014395352479674217</v>
      </c>
      <c r="H52" s="10">
        <v>0.12610765426473589</v>
      </c>
      <c r="I52" s="4">
        <v>210693</v>
      </c>
    </row>
    <row r="53" spans="3:8" ht="12.75" customHeight="1" thickBot="1">
      <c r="C53" s="14"/>
      <c r="D53" s="14"/>
      <c r="E53" s="14"/>
      <c r="F53" s="14"/>
      <c r="G53" s="14"/>
      <c r="H53" s="14"/>
    </row>
    <row r="54" spans="1:9" ht="18.75" thickBot="1">
      <c r="A54" s="2" t="s">
        <v>102</v>
      </c>
      <c r="C54" s="42">
        <f>(C56+C58+C60+C62+C64+C66+C68+C70+C72+C74+C76+C78+C80+C82+C84+C86+C88+C90+C92+C94+C96+C98+C100+C102+C104+C106+C108+C110+C112+C114+C116+C118+C120+C122+C124+C126+C128+C130+C132)/$I54</f>
        <v>0.5476734689247592</v>
      </c>
      <c r="D54" s="43">
        <f>SUM(E54:H54)</f>
        <v>0.4523265310752408</v>
      </c>
      <c r="E54" s="41">
        <f>(E56+E58+E60+E62+E64+E66+E68+E70+E72+E74+E76+E78+E80+E82+E84+E86+E88+E90+E92+E94+E96+E98+E100+E102+E104+E106+E108+E110+E112+E114+E116+E118+E120+E122+E124+E126+E128+E130+E132)/$I54</f>
        <v>0.041190716562496454</v>
      </c>
      <c r="F54" s="19">
        <f>(F56+F58+F60+F62+F64+F66+F68+F70+F72+F74+F76+F78+F80+F82+F84+F86+F88+F90+F92+F94+F96+F98+F100+F102+F104+F106+F108+F110+F112+F114+F116+F118+F120+F122+F124+F126+F128+F130+F132)/$I54</f>
        <v>0.20810599271753802</v>
      </c>
      <c r="G54" s="19">
        <f>(G56+G58+G60+G62+G64+G66+G68+G70+G72+G74+G76+G78+G80+G82+G84+G86+G88+G90+G92+G94+G96+G98+G100+G102+G104+G106+G108+G110+G112+G114+G116+G118+G120+G122+G124+G126+G128+G130+G132)/$I54</f>
        <v>0.0349490114228025</v>
      </c>
      <c r="H54" s="20">
        <f>(H56+H58+H60+H62+H64+H66+H68+H70+H72+H74+H76+H78+H80+H82+H84+H86+H88+H90+H92+H94+H96+H98+H100+H102+H104+H106+H108+H110+H112+H114+H116+H118+H120+H122+H124+H126+H128+H130+H132)/$I54</f>
        <v>0.16808081037240377</v>
      </c>
      <c r="I54" s="4">
        <f>SUM(I57:I133)</f>
        <v>352628</v>
      </c>
    </row>
    <row r="55" spans="1:10" ht="24" thickBot="1">
      <c r="A55" s="119" t="s">
        <v>44</v>
      </c>
      <c r="B55" s="121"/>
      <c r="C55" s="11"/>
      <c r="D55" s="13"/>
      <c r="E55" s="12"/>
      <c r="F55" s="12"/>
      <c r="G55" s="12"/>
      <c r="H55" s="13"/>
      <c r="I55" s="4"/>
      <c r="J55" s="15" t="s">
        <v>16</v>
      </c>
    </row>
    <row r="56" spans="3:8" ht="12.75" customHeight="1">
      <c r="C56" s="44">
        <v>3447</v>
      </c>
      <c r="D56" s="45">
        <f aca="true" t="shared" si="1" ref="D56:D87">SUM(E56:H56)</f>
        <v>1617</v>
      </c>
      <c r="E56" s="7">
        <v>169</v>
      </c>
      <c r="F56" s="7">
        <v>853</v>
      </c>
      <c r="G56" s="7">
        <v>86</v>
      </c>
      <c r="H56" s="8">
        <v>509</v>
      </c>
    </row>
    <row r="57" spans="2:10" ht="18" outlineLevel="1">
      <c r="B57" s="3" t="s">
        <v>61</v>
      </c>
      <c r="C57" s="46">
        <f>C56/$I57</f>
        <v>0.6806872037914692</v>
      </c>
      <c r="D57" s="47">
        <f t="shared" si="1"/>
        <v>0.3193127962085308</v>
      </c>
      <c r="E57" s="16">
        <f>E56/$I57</f>
        <v>0.03337282780410743</v>
      </c>
      <c r="F57" s="16">
        <f>F56/$I57</f>
        <v>0.16844391785150079</v>
      </c>
      <c r="G57" s="16">
        <f>G56/$I57</f>
        <v>0.0169826224328594</v>
      </c>
      <c r="H57" s="17">
        <f>H56/$I57</f>
        <v>0.1005134281200632</v>
      </c>
      <c r="I57" s="4">
        <f>SUM(C56:H56)-D56</f>
        <v>5064</v>
      </c>
      <c r="J57" s="6">
        <f>I57/$I$54</f>
        <v>0.014360742765747473</v>
      </c>
    </row>
    <row r="58" spans="3:8" ht="12.75" customHeight="1">
      <c r="C58" s="44">
        <v>3980</v>
      </c>
      <c r="D58" s="45">
        <f t="shared" si="1"/>
        <v>4087</v>
      </c>
      <c r="E58" s="7">
        <v>265</v>
      </c>
      <c r="F58" s="7">
        <v>2168</v>
      </c>
      <c r="G58" s="7">
        <v>198</v>
      </c>
      <c r="H58" s="8">
        <v>1456</v>
      </c>
    </row>
    <row r="59" spans="2:10" ht="18" outlineLevel="1">
      <c r="B59" s="3" t="s">
        <v>60</v>
      </c>
      <c r="C59" s="46">
        <f>C58/$I59</f>
        <v>0.493368042642866</v>
      </c>
      <c r="D59" s="47">
        <f t="shared" si="1"/>
        <v>0.506631957357134</v>
      </c>
      <c r="E59" s="16">
        <f>E58/$I59</f>
        <v>0.03284988223627123</v>
      </c>
      <c r="F59" s="16">
        <f>F58/$I59</f>
        <v>0.2687492252386265</v>
      </c>
      <c r="G59" s="16">
        <f>G58/$I59</f>
        <v>0.024544440312383786</v>
      </c>
      <c r="H59" s="17">
        <f>H58/$I59</f>
        <v>0.1804884095698525</v>
      </c>
      <c r="I59" s="4">
        <f>SUM(C58:H58)-D58</f>
        <v>8067</v>
      </c>
      <c r="J59" s="6">
        <f>I59/$I$54</f>
        <v>0.022876799346620236</v>
      </c>
    </row>
    <row r="60" spans="3:8" ht="12.75" customHeight="1">
      <c r="C60" s="44">
        <v>1128</v>
      </c>
      <c r="D60" s="45">
        <f t="shared" si="1"/>
        <v>849</v>
      </c>
      <c r="E60" s="7">
        <v>69</v>
      </c>
      <c r="F60" s="7">
        <v>417</v>
      </c>
      <c r="G60" s="7">
        <v>88</v>
      </c>
      <c r="H60" s="8">
        <v>275</v>
      </c>
    </row>
    <row r="61" spans="2:10" ht="18" outlineLevel="1">
      <c r="B61" s="3" t="s">
        <v>59</v>
      </c>
      <c r="C61" s="46">
        <f>C60/$I61</f>
        <v>0.5705614567526556</v>
      </c>
      <c r="D61" s="47">
        <f t="shared" si="1"/>
        <v>0.42943854324734443</v>
      </c>
      <c r="E61" s="16">
        <f>E60/$I61</f>
        <v>0.03490136570561457</v>
      </c>
      <c r="F61" s="16">
        <f>F60/$I61</f>
        <v>0.2109256449165402</v>
      </c>
      <c r="G61" s="16">
        <f>G60/$I61</f>
        <v>0.04451188669701568</v>
      </c>
      <c r="H61" s="17">
        <f>H60/$I61</f>
        <v>0.139099645928174</v>
      </c>
      <c r="I61" s="4">
        <f>SUM(C60:H60)-D60</f>
        <v>1977</v>
      </c>
      <c r="J61" s="6">
        <f>I61/$I$54</f>
        <v>0.005606474811983167</v>
      </c>
    </row>
    <row r="62" spans="3:8" ht="12.75" customHeight="1">
      <c r="C62" s="44">
        <v>56508</v>
      </c>
      <c r="D62" s="45">
        <f t="shared" si="1"/>
        <v>36501</v>
      </c>
      <c r="E62" s="7">
        <v>4059</v>
      </c>
      <c r="F62" s="7">
        <v>16717</v>
      </c>
      <c r="G62" s="7">
        <v>2700</v>
      </c>
      <c r="H62" s="8">
        <v>13025</v>
      </c>
    </row>
    <row r="63" spans="2:10" ht="18" outlineLevel="1">
      <c r="B63" s="3" t="s">
        <v>56</v>
      </c>
      <c r="C63" s="46">
        <f>C62/$I63</f>
        <v>0.607554107667</v>
      </c>
      <c r="D63" s="47">
        <f t="shared" si="1"/>
        <v>0.392445892333</v>
      </c>
      <c r="E63" s="16">
        <f>E62/$I63</f>
        <v>0.04364093797374448</v>
      </c>
      <c r="F63" s="16">
        <f>F62/$I63</f>
        <v>0.17973529443387198</v>
      </c>
      <c r="G63" s="16">
        <f>G62/$I63</f>
        <v>0.029029448763022932</v>
      </c>
      <c r="H63" s="17">
        <f>H62/$I63</f>
        <v>0.14004021116236062</v>
      </c>
      <c r="I63" s="4">
        <f>SUM(C62:H62)-D62</f>
        <v>93009</v>
      </c>
      <c r="J63" s="6">
        <f>I63/$I$54</f>
        <v>0.26375954263416407</v>
      </c>
    </row>
    <row r="64" spans="3:8" ht="12.75" customHeight="1">
      <c r="C64" s="44">
        <v>5989</v>
      </c>
      <c r="D64" s="45">
        <f t="shared" si="1"/>
        <v>6110</v>
      </c>
      <c r="E64" s="7">
        <v>412</v>
      </c>
      <c r="F64" s="7">
        <v>2991</v>
      </c>
      <c r="G64" s="7">
        <v>344</v>
      </c>
      <c r="H64" s="8">
        <v>2363</v>
      </c>
    </row>
    <row r="65" spans="2:10" ht="18" outlineLevel="1">
      <c r="B65" s="3" t="s">
        <v>57</v>
      </c>
      <c r="C65" s="46">
        <f>C64/$I65</f>
        <v>0.494999586742706</v>
      </c>
      <c r="D65" s="47">
        <f t="shared" si="1"/>
        <v>0.5050004132572941</v>
      </c>
      <c r="E65" s="16">
        <f>E64/$I65</f>
        <v>0.03405240102487809</v>
      </c>
      <c r="F65" s="16">
        <f>F64/$I65</f>
        <v>0.24721051326555915</v>
      </c>
      <c r="G65" s="16">
        <f>G64/$I65</f>
        <v>0.02843210182659724</v>
      </c>
      <c r="H65" s="17">
        <f>H64/$I65</f>
        <v>0.19530539714025952</v>
      </c>
      <c r="I65" s="4">
        <f>SUM(C64:H64)-D64</f>
        <v>12099</v>
      </c>
      <c r="J65" s="6">
        <f>I65/$I$54</f>
        <v>0.034310945245414434</v>
      </c>
    </row>
    <row r="66" spans="3:8" ht="12.75" customHeight="1">
      <c r="C66" s="44">
        <v>1819</v>
      </c>
      <c r="D66" s="45">
        <f t="shared" si="1"/>
        <v>1360</v>
      </c>
      <c r="E66" s="7">
        <v>118</v>
      </c>
      <c r="F66" s="7">
        <v>495</v>
      </c>
      <c r="G66" s="7">
        <v>53</v>
      </c>
      <c r="H66" s="8">
        <v>694</v>
      </c>
    </row>
    <row r="67" spans="2:10" ht="18" outlineLevel="1">
      <c r="B67" s="3" t="s">
        <v>58</v>
      </c>
      <c r="C67" s="46">
        <f>C66/$I67</f>
        <v>0.5721925133689839</v>
      </c>
      <c r="D67" s="47">
        <f t="shared" si="1"/>
        <v>0.42780748663101603</v>
      </c>
      <c r="E67" s="16">
        <f>E66/$I67</f>
        <v>0.03711859075180875</v>
      </c>
      <c r="F67" s="16">
        <f>F66/$I67</f>
        <v>0.15570934256055363</v>
      </c>
      <c r="G67" s="16">
        <f>G66/$I67</f>
        <v>0.01667190940547342</v>
      </c>
      <c r="H67" s="17">
        <f>H66/$I67</f>
        <v>0.21830764391318025</v>
      </c>
      <c r="I67" s="4">
        <f>SUM(C66:H66)-D66</f>
        <v>3179</v>
      </c>
      <c r="J67" s="6">
        <f>I67/$I$54</f>
        <v>0.009015166124074095</v>
      </c>
    </row>
    <row r="68" spans="3:8" ht="12.75" customHeight="1">
      <c r="C68" s="44">
        <v>1965</v>
      </c>
      <c r="D68" s="45">
        <f t="shared" si="1"/>
        <v>3553</v>
      </c>
      <c r="E68" s="7">
        <v>200</v>
      </c>
      <c r="F68" s="7">
        <v>1611</v>
      </c>
      <c r="G68" s="7">
        <v>348</v>
      </c>
      <c r="H68" s="8">
        <v>1394</v>
      </c>
    </row>
    <row r="69" spans="2:10" ht="18" outlineLevel="1">
      <c r="B69" s="3" t="s">
        <v>62</v>
      </c>
      <c r="C69" s="46">
        <f>C68/$I69</f>
        <v>0.35610728524827834</v>
      </c>
      <c r="D69" s="47">
        <f t="shared" si="1"/>
        <v>0.6438927147517217</v>
      </c>
      <c r="E69" s="16">
        <f>E68/$I69</f>
        <v>0.03624501631025734</v>
      </c>
      <c r="F69" s="16">
        <f>F68/$I69</f>
        <v>0.2919536063791229</v>
      </c>
      <c r="G69" s="16">
        <f>G68/$I69</f>
        <v>0.06306632837984777</v>
      </c>
      <c r="H69" s="17">
        <f>H68/$I69</f>
        <v>0.2526277636824937</v>
      </c>
      <c r="I69" s="4">
        <f>SUM(C68:H68)-D68</f>
        <v>5518</v>
      </c>
      <c r="J69" s="6">
        <f>I69/$I$54</f>
        <v>0.01564821851923273</v>
      </c>
    </row>
    <row r="70" spans="3:8" ht="12.75" customHeight="1">
      <c r="C70" s="44">
        <v>22765</v>
      </c>
      <c r="D70" s="45">
        <f t="shared" si="1"/>
        <v>23697</v>
      </c>
      <c r="E70" s="7">
        <v>2018</v>
      </c>
      <c r="F70" s="7">
        <v>10494</v>
      </c>
      <c r="G70" s="7">
        <v>1886</v>
      </c>
      <c r="H70" s="8">
        <v>9299</v>
      </c>
    </row>
    <row r="71" spans="2:10" ht="18" outlineLevel="1">
      <c r="B71" s="3" t="s">
        <v>63</v>
      </c>
      <c r="C71" s="46">
        <f>C70/$I71</f>
        <v>0.48997029830829497</v>
      </c>
      <c r="D71" s="47">
        <f t="shared" si="1"/>
        <v>0.510029701691705</v>
      </c>
      <c r="E71" s="16">
        <f>E70/$I71</f>
        <v>0.043433343377383665</v>
      </c>
      <c r="F71" s="16">
        <f>F70/$I71</f>
        <v>0.22586199474839655</v>
      </c>
      <c r="G71" s="16">
        <f>G70/$I71</f>
        <v>0.04059231199690069</v>
      </c>
      <c r="H71" s="17">
        <f>H70/$I71</f>
        <v>0.20014205156902415</v>
      </c>
      <c r="I71" s="4">
        <f>SUM(C70:H70)-D70</f>
        <v>46462</v>
      </c>
      <c r="J71" s="6">
        <f>I71/$I$54</f>
        <v>0.1317592477057976</v>
      </c>
    </row>
    <row r="72" spans="3:8" ht="12.75" customHeight="1">
      <c r="C72" s="44">
        <v>1866</v>
      </c>
      <c r="D72" s="45">
        <f t="shared" si="1"/>
        <v>1264</v>
      </c>
      <c r="E72" s="7">
        <v>68</v>
      </c>
      <c r="F72" s="7">
        <v>544</v>
      </c>
      <c r="G72" s="7">
        <v>29</v>
      </c>
      <c r="H72" s="8">
        <v>623</v>
      </c>
    </row>
    <row r="73" spans="2:10" ht="18" outlineLevel="1">
      <c r="B73" s="3" t="s">
        <v>64</v>
      </c>
      <c r="C73" s="46">
        <f>C72/$I73</f>
        <v>0.5961661341853035</v>
      </c>
      <c r="D73" s="47">
        <f t="shared" si="1"/>
        <v>0.40383386581469644</v>
      </c>
      <c r="E73" s="16">
        <f>E72/$I73</f>
        <v>0.021725239616613417</v>
      </c>
      <c r="F73" s="16">
        <f>F72/$I73</f>
        <v>0.17380191693290734</v>
      </c>
      <c r="G73" s="16">
        <f>G72/$I73</f>
        <v>0.00926517571884984</v>
      </c>
      <c r="H73" s="17">
        <f>H72/$I73</f>
        <v>0.19904153354632587</v>
      </c>
      <c r="I73" s="4">
        <f>SUM(C72:H72)-D72</f>
        <v>3130</v>
      </c>
      <c r="J73" s="6">
        <f>I73/$I$54</f>
        <v>0.00887620948988736</v>
      </c>
    </row>
    <row r="74" spans="3:8" ht="12.75" customHeight="1">
      <c r="C74" s="44">
        <v>4065</v>
      </c>
      <c r="D74" s="45">
        <f t="shared" si="1"/>
        <v>4659</v>
      </c>
      <c r="E74" s="7">
        <v>401</v>
      </c>
      <c r="F74" s="7">
        <v>2099</v>
      </c>
      <c r="G74" s="7">
        <v>603</v>
      </c>
      <c r="H74" s="8">
        <v>1556</v>
      </c>
    </row>
    <row r="75" spans="2:10" ht="18" outlineLevel="1">
      <c r="B75" s="3" t="s">
        <v>65</v>
      </c>
      <c r="C75" s="46">
        <f>C74/$I75</f>
        <v>0.4659559834938102</v>
      </c>
      <c r="D75" s="47">
        <f t="shared" si="1"/>
        <v>0.5340440165061897</v>
      </c>
      <c r="E75" s="16">
        <f>E74/$I75</f>
        <v>0.04596515359926639</v>
      </c>
      <c r="F75" s="16">
        <f>F74/$I75</f>
        <v>0.24060064190738192</v>
      </c>
      <c r="G75" s="16">
        <f>G74/$I75</f>
        <v>0.06911966987620358</v>
      </c>
      <c r="H75" s="17">
        <f>H74/$I75</f>
        <v>0.17835855112333793</v>
      </c>
      <c r="I75" s="4">
        <f>SUM(C74:H74)-D74</f>
        <v>8724</v>
      </c>
      <c r="J75" s="6">
        <f>I75/$I$54</f>
        <v>0.024739952584593397</v>
      </c>
    </row>
    <row r="76" spans="3:8" ht="12.75" customHeight="1">
      <c r="C76" s="44">
        <v>869</v>
      </c>
      <c r="D76" s="45">
        <f t="shared" si="1"/>
        <v>1108</v>
      </c>
      <c r="E76" s="7">
        <v>148</v>
      </c>
      <c r="F76" s="7">
        <v>475</v>
      </c>
      <c r="G76" s="7">
        <v>107</v>
      </c>
      <c r="H76" s="8">
        <v>378</v>
      </c>
    </row>
    <row r="77" spans="2:10" ht="18" outlineLevel="1">
      <c r="B77" s="3" t="s">
        <v>66</v>
      </c>
      <c r="C77" s="46">
        <f>C76/$I77</f>
        <v>0.4395548811330298</v>
      </c>
      <c r="D77" s="47">
        <f t="shared" si="1"/>
        <v>0.5604451188669701</v>
      </c>
      <c r="E77" s="16">
        <f>E76/$I77</f>
        <v>0.07486090035407182</v>
      </c>
      <c r="F77" s="16">
        <f>F76/$I77</f>
        <v>0.2402630247850278</v>
      </c>
      <c r="G77" s="16">
        <f>G76/$I77</f>
        <v>0.05412240768841679</v>
      </c>
      <c r="H77" s="17">
        <f>H76/$I77</f>
        <v>0.19119878603945373</v>
      </c>
      <c r="I77" s="4">
        <f>SUM(C76:H76)-D76</f>
        <v>1977</v>
      </c>
      <c r="J77" s="6">
        <f>I77/$I$54</f>
        <v>0.005606474811983167</v>
      </c>
    </row>
    <row r="78" spans="3:8" ht="12.75" customHeight="1">
      <c r="C78" s="44">
        <v>1399</v>
      </c>
      <c r="D78" s="45">
        <f t="shared" si="1"/>
        <v>1689</v>
      </c>
      <c r="E78" s="7">
        <v>89</v>
      </c>
      <c r="F78" s="7">
        <v>886</v>
      </c>
      <c r="G78" s="7">
        <v>283</v>
      </c>
      <c r="H78" s="8">
        <v>431</v>
      </c>
    </row>
    <row r="79" spans="2:10" ht="18" outlineLevel="1">
      <c r="B79" s="3" t="s">
        <v>67</v>
      </c>
      <c r="C79" s="46">
        <f>C78/$I79</f>
        <v>0.4530440414507772</v>
      </c>
      <c r="D79" s="47">
        <f t="shared" si="1"/>
        <v>0.5469559585492227</v>
      </c>
      <c r="E79" s="16">
        <f>E78/$I79</f>
        <v>0.02882124352331606</v>
      </c>
      <c r="F79" s="16">
        <f>F78/$I79</f>
        <v>0.2869170984455959</v>
      </c>
      <c r="G79" s="16">
        <f>G78/$I79</f>
        <v>0.09164507772020726</v>
      </c>
      <c r="H79" s="17">
        <f>H78/$I79</f>
        <v>0.13957253886010362</v>
      </c>
      <c r="I79" s="4">
        <f>SUM(C78:H78)-D78</f>
        <v>3088</v>
      </c>
      <c r="J79" s="6">
        <f>I79/$I$54</f>
        <v>0.008757103803441588</v>
      </c>
    </row>
    <row r="80" spans="3:8" ht="12.75" customHeight="1">
      <c r="C80" s="44">
        <v>6559</v>
      </c>
      <c r="D80" s="45">
        <f t="shared" si="1"/>
        <v>4950</v>
      </c>
      <c r="E80" s="7">
        <v>214</v>
      </c>
      <c r="F80" s="7">
        <v>2060</v>
      </c>
      <c r="G80" s="7">
        <v>158</v>
      </c>
      <c r="H80" s="8">
        <v>2518</v>
      </c>
    </row>
    <row r="81" spans="2:10" ht="18" outlineLevel="1">
      <c r="B81" s="3" t="s">
        <v>68</v>
      </c>
      <c r="C81" s="46">
        <f>C80/$I81</f>
        <v>0.5699018159701104</v>
      </c>
      <c r="D81" s="47">
        <f t="shared" si="1"/>
        <v>0.43009818402988964</v>
      </c>
      <c r="E81" s="16">
        <f>E80/$I81</f>
        <v>0.01859414371361543</v>
      </c>
      <c r="F81" s="16">
        <f>F80/$I81</f>
        <v>0.17899035537405508</v>
      </c>
      <c r="G81" s="16">
        <f>G80/$I81</f>
        <v>0.013728386480145972</v>
      </c>
      <c r="H81" s="17">
        <f>H80/$I81</f>
        <v>0.21878529846207315</v>
      </c>
      <c r="I81" s="4">
        <f>SUM(C80:H80)-D80</f>
        <v>11509</v>
      </c>
      <c r="J81" s="6">
        <f>I81/$I$54</f>
        <v>0.03263779393581905</v>
      </c>
    </row>
    <row r="82" spans="3:8" ht="12.75" customHeight="1">
      <c r="C82" s="44">
        <v>3775</v>
      </c>
      <c r="D82" s="45">
        <f t="shared" si="1"/>
        <v>2595</v>
      </c>
      <c r="E82" s="7">
        <v>299</v>
      </c>
      <c r="F82" s="7">
        <v>1165</v>
      </c>
      <c r="G82" s="7">
        <v>310</v>
      </c>
      <c r="H82" s="8">
        <v>821</v>
      </c>
    </row>
    <row r="83" spans="2:10" ht="18" outlineLevel="1">
      <c r="B83" s="3" t="s">
        <v>69</v>
      </c>
      <c r="C83" s="46">
        <f>C82/$I83</f>
        <v>0.5926216640502355</v>
      </c>
      <c r="D83" s="47">
        <f t="shared" si="1"/>
        <v>0.4073783359497646</v>
      </c>
      <c r="E83" s="16">
        <f>E82/$I83</f>
        <v>0.04693877551020408</v>
      </c>
      <c r="F83" s="16">
        <f>F82/$I83</f>
        <v>0.18288854003139718</v>
      </c>
      <c r="G83" s="16">
        <f>G82/$I83</f>
        <v>0.04866562009419152</v>
      </c>
      <c r="H83" s="17">
        <f>H82/$I83</f>
        <v>0.12888540031397175</v>
      </c>
      <c r="I83" s="4">
        <f>SUM(C82:H82)-D82</f>
        <v>6370</v>
      </c>
      <c r="J83" s="6">
        <f>I83/$I$54</f>
        <v>0.018064362444275554</v>
      </c>
    </row>
    <row r="84" spans="3:8" ht="12.75" customHeight="1">
      <c r="C84" s="44">
        <v>4452</v>
      </c>
      <c r="D84" s="45">
        <f t="shared" si="1"/>
        <v>3418</v>
      </c>
      <c r="E84" s="7">
        <v>365</v>
      </c>
      <c r="F84" s="7">
        <v>1640</v>
      </c>
      <c r="G84" s="7">
        <v>332</v>
      </c>
      <c r="H84" s="8">
        <v>1081</v>
      </c>
    </row>
    <row r="85" spans="2:10" ht="18" outlineLevel="1">
      <c r="B85" s="3" t="s">
        <v>70</v>
      </c>
      <c r="C85" s="46">
        <f>C84/$I85</f>
        <v>0.5656925031766201</v>
      </c>
      <c r="D85" s="47">
        <f t="shared" si="1"/>
        <v>0.43430749682338</v>
      </c>
      <c r="E85" s="16">
        <f>E84/$I85</f>
        <v>0.04637865311308768</v>
      </c>
      <c r="F85" s="16">
        <f>F84/$I85</f>
        <v>0.20838627700127066</v>
      </c>
      <c r="G85" s="16">
        <f>G84/$I85</f>
        <v>0.04218551461245235</v>
      </c>
      <c r="H85" s="17">
        <f>H84/$I85</f>
        <v>0.13735705209656926</v>
      </c>
      <c r="I85" s="4">
        <f>SUM(C84:H84)-D84</f>
        <v>7870</v>
      </c>
      <c r="J85" s="6">
        <f>I85/$I$54</f>
        <v>0.022318136960196015</v>
      </c>
    </row>
    <row r="86" spans="3:8" ht="12.75" customHeight="1">
      <c r="C86" s="44">
        <v>2334</v>
      </c>
      <c r="D86" s="45">
        <f t="shared" si="1"/>
        <v>1917</v>
      </c>
      <c r="E86" s="7">
        <v>149</v>
      </c>
      <c r="F86" s="7">
        <v>1049</v>
      </c>
      <c r="G86" s="7">
        <v>92</v>
      </c>
      <c r="H86" s="8">
        <v>627</v>
      </c>
    </row>
    <row r="87" spans="2:10" ht="18" outlineLevel="1">
      <c r="B87" s="3" t="s">
        <v>71</v>
      </c>
      <c r="C87" s="46">
        <f>C86/$I87</f>
        <v>0.5490472829922372</v>
      </c>
      <c r="D87" s="47">
        <f t="shared" si="1"/>
        <v>0.45095271700776285</v>
      </c>
      <c r="E87" s="16">
        <f>E86/$I87</f>
        <v>0.03505057633498</v>
      </c>
      <c r="F87" s="16">
        <f>F86/$I87</f>
        <v>0.24676546694895318</v>
      </c>
      <c r="G87" s="16">
        <f>G86/$I87</f>
        <v>0.021641966596095037</v>
      </c>
      <c r="H87" s="17">
        <f>H86/$I87</f>
        <v>0.14749470712773466</v>
      </c>
      <c r="I87" s="4">
        <f>SUM(C86:H86)-D86</f>
        <v>4251</v>
      </c>
      <c r="J87" s="6">
        <f>I87/$I$54</f>
        <v>0.012055196978118583</v>
      </c>
    </row>
    <row r="88" spans="3:8" ht="12.75" customHeight="1">
      <c r="C88" s="44">
        <v>1479</v>
      </c>
      <c r="D88" s="45">
        <f aca="true" t="shared" si="2" ref="D88:D119">SUM(E88:H88)</f>
        <v>1439</v>
      </c>
      <c r="E88" s="7">
        <v>116</v>
      </c>
      <c r="F88" s="7">
        <v>789</v>
      </c>
      <c r="G88" s="7">
        <v>65</v>
      </c>
      <c r="H88" s="8">
        <v>469</v>
      </c>
    </row>
    <row r="89" spans="2:10" ht="18" outlineLevel="1">
      <c r="B89" s="3" t="s">
        <v>72</v>
      </c>
      <c r="C89" s="46">
        <f>C88/$I89</f>
        <v>0.5068540095956134</v>
      </c>
      <c r="D89" s="47">
        <f t="shared" si="2"/>
        <v>0.49314599040438656</v>
      </c>
      <c r="E89" s="16">
        <f>E88/$I89</f>
        <v>0.039753255654557916</v>
      </c>
      <c r="F89" s="16">
        <f>F88/$I89</f>
        <v>0.27039067854695</v>
      </c>
      <c r="G89" s="16">
        <f>G88/$I89</f>
        <v>0.02227553118574366</v>
      </c>
      <c r="H89" s="17">
        <f>H88/$I89</f>
        <v>0.16072652501713502</v>
      </c>
      <c r="I89" s="4">
        <f>SUM(C88:H88)-D88</f>
        <v>2918</v>
      </c>
      <c r="J89" s="6">
        <f>I89/$I$54</f>
        <v>0.008275009358303935</v>
      </c>
    </row>
    <row r="90" spans="3:8" ht="12.75" customHeight="1">
      <c r="C90" s="44">
        <v>6064</v>
      </c>
      <c r="D90" s="45">
        <f t="shared" si="2"/>
        <v>3789</v>
      </c>
      <c r="E90" s="7">
        <v>685</v>
      </c>
      <c r="F90" s="7">
        <v>1405</v>
      </c>
      <c r="G90" s="7">
        <v>542</v>
      </c>
      <c r="H90" s="8">
        <v>1157</v>
      </c>
    </row>
    <row r="91" spans="2:10" ht="18" outlineLevel="1">
      <c r="B91" s="3" t="s">
        <v>73</v>
      </c>
      <c r="C91" s="46">
        <f>C90/$I91</f>
        <v>0.6154470719577794</v>
      </c>
      <c r="D91" s="47">
        <f t="shared" si="2"/>
        <v>0.3845529280422207</v>
      </c>
      <c r="E91" s="16">
        <f>E90/$I91</f>
        <v>0.06952197300314625</v>
      </c>
      <c r="F91" s="16">
        <f>F90/$I91</f>
        <v>0.14259616360499341</v>
      </c>
      <c r="G91" s="16">
        <f>G90/$I91</f>
        <v>0.05500862681416827</v>
      </c>
      <c r="H91" s="17">
        <f>H90/$I91</f>
        <v>0.11742616461991272</v>
      </c>
      <c r="I91" s="4">
        <f>SUM(C90:H90)-D90</f>
        <v>9853</v>
      </c>
      <c r="J91" s="6">
        <f>I91/$I$54</f>
        <v>0.02794162687024286</v>
      </c>
    </row>
    <row r="92" spans="3:8" ht="12.75" customHeight="1">
      <c r="C92" s="44">
        <v>1236</v>
      </c>
      <c r="D92" s="45">
        <f t="shared" si="2"/>
        <v>2463</v>
      </c>
      <c r="E92" s="7">
        <v>138</v>
      </c>
      <c r="F92" s="7">
        <v>1115</v>
      </c>
      <c r="G92" s="7">
        <v>224</v>
      </c>
      <c r="H92" s="8">
        <v>986</v>
      </c>
    </row>
    <row r="93" spans="2:10" ht="18" outlineLevel="1">
      <c r="B93" s="3" t="s">
        <v>74</v>
      </c>
      <c r="C93" s="46">
        <f>C92/$I93</f>
        <v>0.33414436334144365</v>
      </c>
      <c r="D93" s="47">
        <f t="shared" si="2"/>
        <v>0.6658556366585564</v>
      </c>
      <c r="E93" s="16">
        <f>E92/$I93</f>
        <v>0.0373073803730738</v>
      </c>
      <c r="F93" s="16">
        <f>F92/$I93</f>
        <v>0.3014328196809949</v>
      </c>
      <c r="G93" s="16">
        <f>G92/$I93</f>
        <v>0.06055690727223574</v>
      </c>
      <c r="H93" s="17">
        <f>H92/$I93</f>
        <v>0.26655852933225194</v>
      </c>
      <c r="I93" s="4">
        <f>SUM(C92:H92)-D92</f>
        <v>3699</v>
      </c>
      <c r="J93" s="6">
        <f>I93/$I$54</f>
        <v>0.010489807956259855</v>
      </c>
    </row>
    <row r="94" spans="3:8" ht="12.75" customHeight="1">
      <c r="C94" s="44">
        <v>2070</v>
      </c>
      <c r="D94" s="45">
        <f t="shared" si="2"/>
        <v>2276</v>
      </c>
      <c r="E94" s="7">
        <v>203</v>
      </c>
      <c r="F94" s="7">
        <v>1152</v>
      </c>
      <c r="G94" s="7">
        <v>224</v>
      </c>
      <c r="H94" s="8">
        <v>697</v>
      </c>
    </row>
    <row r="95" spans="2:10" ht="18" outlineLevel="1">
      <c r="B95" s="3" t="s">
        <v>75</v>
      </c>
      <c r="C95" s="46">
        <f>C94/$I95</f>
        <v>0.4763000460193281</v>
      </c>
      <c r="D95" s="47">
        <f t="shared" si="2"/>
        <v>0.5236999539806719</v>
      </c>
      <c r="E95" s="16">
        <f>E94/$I95</f>
        <v>0.04670961803957662</v>
      </c>
      <c r="F95" s="16">
        <f>F94/$I95</f>
        <v>0.2650713299585826</v>
      </c>
      <c r="G95" s="16">
        <f>G94/$I95</f>
        <v>0.05154164749194662</v>
      </c>
      <c r="H95" s="17">
        <f>H94/$I95</f>
        <v>0.16037735849056603</v>
      </c>
      <c r="I95" s="4">
        <f>SUM(C94:H94)-D94</f>
        <v>4346</v>
      </c>
      <c r="J95" s="6">
        <f>I95/$I$54</f>
        <v>0.012324602697460213</v>
      </c>
    </row>
    <row r="96" spans="3:8" ht="12.75" customHeight="1">
      <c r="C96" s="44">
        <v>1744</v>
      </c>
      <c r="D96" s="45">
        <f t="shared" si="2"/>
        <v>2151</v>
      </c>
      <c r="E96" s="7">
        <v>129</v>
      </c>
      <c r="F96" s="7">
        <v>1146</v>
      </c>
      <c r="G96" s="7">
        <v>70</v>
      </c>
      <c r="H96" s="8">
        <v>806</v>
      </c>
    </row>
    <row r="97" spans="2:10" ht="18" outlineLevel="1">
      <c r="B97" s="3" t="s">
        <v>76</v>
      </c>
      <c r="C97" s="46">
        <f>C96/$I97</f>
        <v>0.44775353016688063</v>
      </c>
      <c r="D97" s="47">
        <f t="shared" si="2"/>
        <v>0.5522464698331193</v>
      </c>
      <c r="E97" s="16">
        <f>E96/$I97</f>
        <v>0.0331193838254172</v>
      </c>
      <c r="F97" s="16">
        <f>F96/$I97</f>
        <v>0.2942233632862644</v>
      </c>
      <c r="G97" s="16">
        <f>G96/$I97</f>
        <v>0.01797175866495507</v>
      </c>
      <c r="H97" s="17">
        <f>H96/$I97</f>
        <v>0.20693196405648268</v>
      </c>
      <c r="I97" s="4">
        <f>SUM(C96:H96)-D96</f>
        <v>3895</v>
      </c>
      <c r="J97" s="6">
        <f>I97/$I$54</f>
        <v>0.011045634493006795</v>
      </c>
    </row>
    <row r="98" spans="3:8" ht="12.75" customHeight="1">
      <c r="C98" s="44">
        <v>302</v>
      </c>
      <c r="D98" s="45">
        <f t="shared" si="2"/>
        <v>467</v>
      </c>
      <c r="E98" s="7">
        <v>27</v>
      </c>
      <c r="F98" s="7">
        <v>214</v>
      </c>
      <c r="G98" s="7">
        <v>13</v>
      </c>
      <c r="H98" s="8">
        <v>213</v>
      </c>
    </row>
    <row r="99" spans="2:10" ht="18" outlineLevel="1">
      <c r="B99" s="3" t="s">
        <v>77</v>
      </c>
      <c r="C99" s="46">
        <f>C98/$I99</f>
        <v>0.39271781534460337</v>
      </c>
      <c r="D99" s="47">
        <f t="shared" si="2"/>
        <v>0.6072821846553966</v>
      </c>
      <c r="E99" s="16">
        <f>E98/$I99</f>
        <v>0.035110533159947985</v>
      </c>
      <c r="F99" s="16">
        <f>F98/$I99</f>
        <v>0.27828348504551365</v>
      </c>
      <c r="G99" s="16">
        <f>G98/$I99</f>
        <v>0.016905071521456438</v>
      </c>
      <c r="H99" s="17">
        <f>H98/$I99</f>
        <v>0.27698309492847856</v>
      </c>
      <c r="I99" s="4">
        <f>SUM(C98:H98)-D98</f>
        <v>769</v>
      </c>
      <c r="J99" s="6">
        <f>I99/$I$54</f>
        <v>0.0021807684018285557</v>
      </c>
    </row>
    <row r="100" spans="3:8" ht="12.75" customHeight="1">
      <c r="C100" s="44">
        <v>4219</v>
      </c>
      <c r="D100" s="45">
        <f t="shared" si="2"/>
        <v>3792</v>
      </c>
      <c r="E100" s="7">
        <v>260</v>
      </c>
      <c r="F100" s="7">
        <v>1831</v>
      </c>
      <c r="G100" s="7">
        <v>95</v>
      </c>
      <c r="H100" s="8">
        <v>1606</v>
      </c>
    </row>
    <row r="101" spans="2:10" ht="18" outlineLevel="1">
      <c r="B101" s="3" t="s">
        <v>78</v>
      </c>
      <c r="C101" s="46">
        <f>C100/$I101</f>
        <v>0.5266508550742729</v>
      </c>
      <c r="D101" s="47">
        <f t="shared" si="2"/>
        <v>0.4733491449257271</v>
      </c>
      <c r="E101" s="16">
        <f>E100/$I101</f>
        <v>0.0324553738609412</v>
      </c>
      <c r="F101" s="16">
        <f>F100/$I101</f>
        <v>0.22856072899762825</v>
      </c>
      <c r="G101" s="16">
        <f>G100/$I101</f>
        <v>0.011858694295343902</v>
      </c>
      <c r="H101" s="17">
        <f>H100/$I101</f>
        <v>0.20047434777181375</v>
      </c>
      <c r="I101" s="4">
        <f>SUM(C100:H100)-D100</f>
        <v>8011</v>
      </c>
      <c r="J101" s="6">
        <f>I101/$I$54</f>
        <v>0.02271799176469254</v>
      </c>
    </row>
    <row r="102" spans="3:8" ht="12.75" customHeight="1">
      <c r="C102" s="44">
        <v>1440</v>
      </c>
      <c r="D102" s="45">
        <f t="shared" si="2"/>
        <v>1386</v>
      </c>
      <c r="E102" s="7">
        <v>54</v>
      </c>
      <c r="F102" s="7">
        <v>657</v>
      </c>
      <c r="G102" s="7">
        <v>53</v>
      </c>
      <c r="H102" s="8">
        <v>622</v>
      </c>
    </row>
    <row r="103" spans="2:10" ht="18" outlineLevel="1">
      <c r="B103" s="3" t="s">
        <v>79</v>
      </c>
      <c r="C103" s="46">
        <f>C102/$I103</f>
        <v>0.5095541401273885</v>
      </c>
      <c r="D103" s="47">
        <f t="shared" si="2"/>
        <v>0.49044585987261147</v>
      </c>
      <c r="E103" s="16">
        <f>E102/$I103</f>
        <v>0.01910828025477707</v>
      </c>
      <c r="F103" s="16">
        <f>F102/$I103</f>
        <v>0.23248407643312102</v>
      </c>
      <c r="G103" s="16">
        <f>G102/$I103</f>
        <v>0.01875442321302194</v>
      </c>
      <c r="H103" s="17">
        <f>H102/$I103</f>
        <v>0.22009907997169142</v>
      </c>
      <c r="I103" s="4">
        <f>SUM(C102:H102)-D102</f>
        <v>2826</v>
      </c>
      <c r="J103" s="6">
        <f>I103/$I$54</f>
        <v>0.008014111187994147</v>
      </c>
    </row>
    <row r="104" spans="3:8" ht="12.75" customHeight="1">
      <c r="C104" s="44">
        <v>6301</v>
      </c>
      <c r="D104" s="45">
        <f t="shared" si="2"/>
        <v>5746</v>
      </c>
      <c r="E104" s="7">
        <v>410</v>
      </c>
      <c r="F104" s="7">
        <v>2963</v>
      </c>
      <c r="G104" s="7">
        <v>167</v>
      </c>
      <c r="H104" s="8">
        <v>2206</v>
      </c>
    </row>
    <row r="105" spans="2:10" ht="18" outlineLevel="1">
      <c r="B105" s="3" t="s">
        <v>80</v>
      </c>
      <c r="C105" s="46">
        <f>C104/$I105</f>
        <v>0.5230347804432639</v>
      </c>
      <c r="D105" s="47">
        <f t="shared" si="2"/>
        <v>0.4769652195567361</v>
      </c>
      <c r="E105" s="16">
        <f>E104/$I105</f>
        <v>0.03403336930356105</v>
      </c>
      <c r="F105" s="16">
        <f>F104/$I105</f>
        <v>0.24595334938158878</v>
      </c>
      <c r="G105" s="16">
        <f>G104/$I105</f>
        <v>0.013862372374865112</v>
      </c>
      <c r="H105" s="17">
        <f>H104/$I105</f>
        <v>0.18311612849672118</v>
      </c>
      <c r="I105" s="4">
        <f>SUM(C104:H104)-D104</f>
        <v>12047</v>
      </c>
      <c r="J105" s="6">
        <f>I105/$I$54</f>
        <v>0.034163481062195855</v>
      </c>
    </row>
    <row r="106" spans="3:8" ht="12.75" customHeight="1">
      <c r="C106" s="44">
        <v>1937</v>
      </c>
      <c r="D106" s="45">
        <f t="shared" si="2"/>
        <v>932</v>
      </c>
      <c r="E106" s="7">
        <v>77</v>
      </c>
      <c r="F106" s="7">
        <v>503</v>
      </c>
      <c r="G106" s="7">
        <v>39</v>
      </c>
      <c r="H106" s="8">
        <v>313</v>
      </c>
    </row>
    <row r="107" spans="2:10" ht="18" outlineLevel="1">
      <c r="B107" s="3" t="s">
        <v>81</v>
      </c>
      <c r="C107" s="46">
        <f>C106/$I107</f>
        <v>0.6751481352387592</v>
      </c>
      <c r="D107" s="47">
        <f t="shared" si="2"/>
        <v>0.32485186476124084</v>
      </c>
      <c r="E107" s="16">
        <f>E106/$I107</f>
        <v>0.026838619728128267</v>
      </c>
      <c r="F107" s="16">
        <f>F106/$I107</f>
        <v>0.1753224119902405</v>
      </c>
      <c r="G107" s="16">
        <f>G106/$I107</f>
        <v>0.013593586615545486</v>
      </c>
      <c r="H107" s="17">
        <f>H106/$I107</f>
        <v>0.1090972464273266</v>
      </c>
      <c r="I107" s="4">
        <f>SUM(C106:H106)-D106</f>
        <v>2869</v>
      </c>
      <c r="J107" s="6">
        <f>I107/$I$54</f>
        <v>0.0081360527241172</v>
      </c>
    </row>
    <row r="108" spans="3:8" ht="12.75" customHeight="1">
      <c r="C108" s="44">
        <v>965</v>
      </c>
      <c r="D108" s="45">
        <f t="shared" si="2"/>
        <v>645</v>
      </c>
      <c r="E108" s="7">
        <v>82</v>
      </c>
      <c r="F108" s="7">
        <v>307</v>
      </c>
      <c r="G108" s="7">
        <v>21</v>
      </c>
      <c r="H108" s="8">
        <v>235</v>
      </c>
    </row>
    <row r="109" spans="2:10" ht="18" outlineLevel="1">
      <c r="B109" s="3" t="s">
        <v>82</v>
      </c>
      <c r="C109" s="46">
        <f>C108/$I109</f>
        <v>0.5993788819875776</v>
      </c>
      <c r="D109" s="47">
        <f t="shared" si="2"/>
        <v>0.40062111801242234</v>
      </c>
      <c r="E109" s="16">
        <f>E108/$I109</f>
        <v>0.05093167701863354</v>
      </c>
      <c r="F109" s="16">
        <f>F108/$I109</f>
        <v>0.1906832298136646</v>
      </c>
      <c r="G109" s="16">
        <f>G108/$I109</f>
        <v>0.013043478260869565</v>
      </c>
      <c r="H109" s="17">
        <f>H108/$I109</f>
        <v>0.14596273291925466</v>
      </c>
      <c r="I109" s="4">
        <f>SUM(C108:H108)-D108</f>
        <v>1610</v>
      </c>
      <c r="J109" s="6">
        <f>I109/$I$54</f>
        <v>0.004565717980421294</v>
      </c>
    </row>
    <row r="110" spans="3:8" ht="12.75" customHeight="1">
      <c r="C110" s="44">
        <v>802</v>
      </c>
      <c r="D110" s="45">
        <f t="shared" si="2"/>
        <v>522</v>
      </c>
      <c r="E110" s="7">
        <v>62</v>
      </c>
      <c r="F110" s="7">
        <v>240</v>
      </c>
      <c r="G110" s="7">
        <v>40</v>
      </c>
      <c r="H110" s="8">
        <v>180</v>
      </c>
    </row>
    <row r="111" spans="2:10" ht="18" outlineLevel="1">
      <c r="B111" s="3" t="s">
        <v>83</v>
      </c>
      <c r="C111" s="46">
        <f>C110/$I111</f>
        <v>0.6057401812688822</v>
      </c>
      <c r="D111" s="47">
        <f t="shared" si="2"/>
        <v>0.3942598187311178</v>
      </c>
      <c r="E111" s="16">
        <f>E110/$I111</f>
        <v>0.04682779456193353</v>
      </c>
      <c r="F111" s="16">
        <f>F110/$I111</f>
        <v>0.18126888217522658</v>
      </c>
      <c r="G111" s="16">
        <f>G110/$I111</f>
        <v>0.030211480362537766</v>
      </c>
      <c r="H111" s="17">
        <f>H110/$I111</f>
        <v>0.13595166163141995</v>
      </c>
      <c r="I111" s="4">
        <f>SUM(C110:H110)-D110</f>
        <v>1324</v>
      </c>
      <c r="J111" s="6">
        <f>I111/$I$54</f>
        <v>0.003754664972719126</v>
      </c>
    </row>
    <row r="112" spans="3:8" ht="12.75" customHeight="1">
      <c r="C112" s="44">
        <v>13992</v>
      </c>
      <c r="D112" s="45">
        <f t="shared" si="2"/>
        <v>7415</v>
      </c>
      <c r="E112" s="7">
        <v>1240</v>
      </c>
      <c r="F112" s="7">
        <v>2650</v>
      </c>
      <c r="G112" s="7">
        <v>1415</v>
      </c>
      <c r="H112" s="8">
        <v>2110</v>
      </c>
    </row>
    <row r="113" spans="2:10" ht="18" outlineLevel="1">
      <c r="B113" s="3" t="s">
        <v>84</v>
      </c>
      <c r="C113" s="46">
        <f>C112/$I113</f>
        <v>0.6536179754285981</v>
      </c>
      <c r="D113" s="47">
        <f t="shared" si="2"/>
        <v>0.3463820245714019</v>
      </c>
      <c r="E113" s="16">
        <f>E112/$I113</f>
        <v>0.057924977810996404</v>
      </c>
      <c r="F113" s="16">
        <f>F112/$I113</f>
        <v>0.12379128322511328</v>
      </c>
      <c r="G113" s="16">
        <f>G112/$I113</f>
        <v>0.06609987387303219</v>
      </c>
      <c r="H113" s="17">
        <f>H112/$I113</f>
        <v>0.09856588966226001</v>
      </c>
      <c r="I113" s="4">
        <f>SUM(C112:H112)-D112</f>
        <v>21407</v>
      </c>
      <c r="J113" s="6">
        <f>I113/$I$54</f>
        <v>0.06070703404153953</v>
      </c>
    </row>
    <row r="114" spans="3:8" ht="12.75" customHeight="1">
      <c r="C114" s="44">
        <v>2640</v>
      </c>
      <c r="D114" s="45">
        <f t="shared" si="2"/>
        <v>2969</v>
      </c>
      <c r="E114" s="7">
        <v>239</v>
      </c>
      <c r="F114" s="7">
        <v>1394</v>
      </c>
      <c r="G114" s="7">
        <v>254</v>
      </c>
      <c r="H114" s="8">
        <v>1082</v>
      </c>
    </row>
    <row r="115" spans="2:10" ht="18" outlineLevel="1">
      <c r="B115" s="3" t="s">
        <v>85</v>
      </c>
      <c r="C115" s="46">
        <f>C114/$I115</f>
        <v>0.4706721340702443</v>
      </c>
      <c r="D115" s="47">
        <f t="shared" si="2"/>
        <v>0.5293278659297558</v>
      </c>
      <c r="E115" s="16">
        <f>E114/$I115</f>
        <v>0.042610090925298626</v>
      </c>
      <c r="F115" s="16">
        <f>F114/$I115</f>
        <v>0.24852914958103048</v>
      </c>
      <c r="G115" s="16">
        <f>G114/$I115</f>
        <v>0.04528436441433411</v>
      </c>
      <c r="H115" s="17">
        <f>H114/$I115</f>
        <v>0.19290426100909253</v>
      </c>
      <c r="I115" s="4">
        <f>SUM(C114:H114)-D114</f>
        <v>5609</v>
      </c>
      <c r="J115" s="6">
        <f>I115/$I$54</f>
        <v>0.01590628083986524</v>
      </c>
    </row>
    <row r="116" spans="3:8" ht="12.75" customHeight="1">
      <c r="C116" s="44">
        <v>365</v>
      </c>
      <c r="D116" s="45">
        <f t="shared" si="2"/>
        <v>117</v>
      </c>
      <c r="E116" s="7">
        <v>25</v>
      </c>
      <c r="F116" s="7">
        <v>40</v>
      </c>
      <c r="G116" s="7">
        <v>6</v>
      </c>
      <c r="H116" s="8">
        <v>46</v>
      </c>
    </row>
    <row r="117" spans="2:10" ht="18" outlineLevel="1">
      <c r="B117" s="3" t="s">
        <v>86</v>
      </c>
      <c r="C117" s="46">
        <f>C116/$I117</f>
        <v>0.7572614107883817</v>
      </c>
      <c r="D117" s="47">
        <f t="shared" si="2"/>
        <v>0.24273858921161826</v>
      </c>
      <c r="E117" s="16">
        <f>E116/$I117</f>
        <v>0.05186721991701245</v>
      </c>
      <c r="F117" s="16">
        <f>F116/$I117</f>
        <v>0.08298755186721991</v>
      </c>
      <c r="G117" s="16">
        <f>G116/$I117</f>
        <v>0.012448132780082987</v>
      </c>
      <c r="H117" s="17">
        <f>H116/$I117</f>
        <v>0.0954356846473029</v>
      </c>
      <c r="I117" s="4">
        <f>SUM(C116:H116)-D116</f>
        <v>482</v>
      </c>
      <c r="J117" s="6">
        <f>I117/$I$54</f>
        <v>0.0013668795444491079</v>
      </c>
    </row>
    <row r="118" spans="3:8" ht="12.75" customHeight="1">
      <c r="C118" s="44">
        <v>2648</v>
      </c>
      <c r="D118" s="45">
        <f t="shared" si="2"/>
        <v>3482</v>
      </c>
      <c r="E118" s="7">
        <v>274</v>
      </c>
      <c r="F118" s="7">
        <v>1406</v>
      </c>
      <c r="G118" s="7">
        <v>511</v>
      </c>
      <c r="H118" s="8">
        <v>1291</v>
      </c>
    </row>
    <row r="119" spans="2:10" ht="18" outlineLevel="1">
      <c r="B119" s="3" t="s">
        <v>87</v>
      </c>
      <c r="C119" s="46">
        <f>C118/$I119</f>
        <v>0.431973898858075</v>
      </c>
      <c r="D119" s="47">
        <f t="shared" si="2"/>
        <v>0.568026101141925</v>
      </c>
      <c r="E119" s="16">
        <f>E118/$I119</f>
        <v>0.04469820554649266</v>
      </c>
      <c r="F119" s="16">
        <f>F118/$I119</f>
        <v>0.2293637846655791</v>
      </c>
      <c r="G119" s="16">
        <f>G118/$I119</f>
        <v>0.0833605220228385</v>
      </c>
      <c r="H119" s="17">
        <f>H118/$I119</f>
        <v>0.2106035889070147</v>
      </c>
      <c r="I119" s="4">
        <f>SUM(C118:H118)-D118</f>
        <v>6130</v>
      </c>
      <c r="J119" s="6">
        <f>I119/$I$54</f>
        <v>0.01738375852172828</v>
      </c>
    </row>
    <row r="120" spans="3:8" ht="12.75" customHeight="1">
      <c r="C120" s="44">
        <v>1249</v>
      </c>
      <c r="D120" s="45">
        <f aca="true" t="shared" si="3" ref="D120:D133">SUM(E120:H120)</f>
        <v>799</v>
      </c>
      <c r="E120" s="7">
        <v>59</v>
      </c>
      <c r="F120" s="7">
        <v>377</v>
      </c>
      <c r="G120" s="7">
        <v>43</v>
      </c>
      <c r="H120" s="8">
        <v>320</v>
      </c>
    </row>
    <row r="121" spans="2:10" ht="18" outlineLevel="1">
      <c r="B121" s="3" t="s">
        <v>88</v>
      </c>
      <c r="C121" s="46">
        <f>C120/$I121</f>
        <v>0.60986328125</v>
      </c>
      <c r="D121" s="47">
        <f t="shared" si="3"/>
        <v>0.39013671875</v>
      </c>
      <c r="E121" s="16">
        <f>E120/$I121</f>
        <v>0.02880859375</v>
      </c>
      <c r="F121" s="16">
        <f>F120/$I121</f>
        <v>0.18408203125</v>
      </c>
      <c r="G121" s="16">
        <f>G120/$I121</f>
        <v>0.02099609375</v>
      </c>
      <c r="H121" s="17">
        <f>H120/$I121</f>
        <v>0.15625</v>
      </c>
      <c r="I121" s="4">
        <f>SUM(C120:H120)-D120</f>
        <v>2048</v>
      </c>
      <c r="J121" s="6">
        <f>I121/$I$54</f>
        <v>0.005807820139070068</v>
      </c>
    </row>
    <row r="122" spans="3:8" ht="12.75" customHeight="1">
      <c r="C122" s="44">
        <v>1236</v>
      </c>
      <c r="D122" s="45">
        <f t="shared" si="3"/>
        <v>724</v>
      </c>
      <c r="E122" s="7">
        <v>105</v>
      </c>
      <c r="F122" s="7">
        <v>344</v>
      </c>
      <c r="G122" s="7">
        <v>72</v>
      </c>
      <c r="H122" s="8">
        <v>203</v>
      </c>
    </row>
    <row r="123" spans="2:10" ht="18" outlineLevel="1">
      <c r="B123" s="3" t="s">
        <v>89</v>
      </c>
      <c r="C123" s="46">
        <f>C122/$I123</f>
        <v>0.6306122448979592</v>
      </c>
      <c r="D123" s="47">
        <f t="shared" si="3"/>
        <v>0.36938775510204086</v>
      </c>
      <c r="E123" s="16">
        <f>E122/$I123</f>
        <v>0.05357142857142857</v>
      </c>
      <c r="F123" s="16">
        <f>F122/$I123</f>
        <v>0.17551020408163265</v>
      </c>
      <c r="G123" s="16">
        <f>G122/$I123</f>
        <v>0.036734693877551024</v>
      </c>
      <c r="H123" s="17">
        <f>H122/$I123</f>
        <v>0.10357142857142858</v>
      </c>
      <c r="I123" s="4">
        <f>SUM(C122:H122)-D122</f>
        <v>1960</v>
      </c>
      <c r="J123" s="6">
        <f>I123/$I$54</f>
        <v>0.005558265367469401</v>
      </c>
    </row>
    <row r="124" spans="3:8" ht="12.75" customHeight="1">
      <c r="C124" s="44">
        <v>1349</v>
      </c>
      <c r="D124" s="45">
        <f t="shared" si="3"/>
        <v>2552</v>
      </c>
      <c r="E124" s="7">
        <v>144</v>
      </c>
      <c r="F124" s="7">
        <v>1018</v>
      </c>
      <c r="G124" s="7">
        <v>203</v>
      </c>
      <c r="H124" s="8">
        <v>1187</v>
      </c>
    </row>
    <row r="125" spans="2:10" ht="18" outlineLevel="1">
      <c r="B125" s="3" t="s">
        <v>90</v>
      </c>
      <c r="C125" s="46">
        <f>C124/$I125</f>
        <v>0.3458087669828249</v>
      </c>
      <c r="D125" s="47">
        <f t="shared" si="3"/>
        <v>0.6541912330171751</v>
      </c>
      <c r="E125" s="16">
        <f>E124/$I125</f>
        <v>0.03691361189438606</v>
      </c>
      <c r="F125" s="16">
        <f>F124/$I125</f>
        <v>0.2609587285311459</v>
      </c>
      <c r="G125" s="16">
        <f>G124/$I125</f>
        <v>0.052037938990002565</v>
      </c>
      <c r="H125" s="17">
        <f>H124/$I125</f>
        <v>0.3042809536016406</v>
      </c>
      <c r="I125" s="4">
        <f>SUM(C124:H124)-D124</f>
        <v>3901</v>
      </c>
      <c r="J125" s="6">
        <f>I125/$I$54</f>
        <v>0.011062649591070476</v>
      </c>
    </row>
    <row r="126" spans="3:8" ht="12.75" customHeight="1">
      <c r="C126" s="44">
        <v>7765</v>
      </c>
      <c r="D126" s="45">
        <f t="shared" si="3"/>
        <v>7960</v>
      </c>
      <c r="E126" s="7">
        <v>544</v>
      </c>
      <c r="F126" s="7">
        <v>4084</v>
      </c>
      <c r="G126" s="7">
        <v>401</v>
      </c>
      <c r="H126" s="8">
        <v>2931</v>
      </c>
    </row>
    <row r="127" spans="2:10" ht="18" outlineLevel="1">
      <c r="B127" s="3" t="s">
        <v>91</v>
      </c>
      <c r="C127" s="46">
        <f>C126/$I127</f>
        <v>0.49379968203497615</v>
      </c>
      <c r="D127" s="47">
        <f t="shared" si="3"/>
        <v>0.5062003179650238</v>
      </c>
      <c r="E127" s="16">
        <f>E126/$I127</f>
        <v>0.034594594594594595</v>
      </c>
      <c r="F127" s="16">
        <f>F126/$I127</f>
        <v>0.2597138314785374</v>
      </c>
      <c r="G127" s="16">
        <f>G126/$I127</f>
        <v>0.02550079491255962</v>
      </c>
      <c r="H127" s="17">
        <f>H126/$I127</f>
        <v>0.18639109697933226</v>
      </c>
      <c r="I127" s="4">
        <f>SUM(C126:H126)-D126</f>
        <v>15725</v>
      </c>
      <c r="J127" s="6">
        <f>I127/$I$54</f>
        <v>0.04459373617523282</v>
      </c>
    </row>
    <row r="128" spans="3:8" ht="12.75" customHeight="1">
      <c r="C128" s="44">
        <v>7130</v>
      </c>
      <c r="D128" s="45">
        <f t="shared" si="3"/>
        <v>5234</v>
      </c>
      <c r="E128" s="7">
        <v>376</v>
      </c>
      <c r="F128" s="7">
        <v>2517</v>
      </c>
      <c r="G128" s="7">
        <v>104</v>
      </c>
      <c r="H128" s="8">
        <v>2237</v>
      </c>
    </row>
    <row r="129" spans="2:10" ht="18" outlineLevel="1">
      <c r="B129" s="3" t="s">
        <v>92</v>
      </c>
      <c r="C129" s="46">
        <f>C128/$I129</f>
        <v>0.576674215464251</v>
      </c>
      <c r="D129" s="47">
        <f t="shared" si="3"/>
        <v>0.423325784535749</v>
      </c>
      <c r="E129" s="16">
        <f>E128/$I129</f>
        <v>0.030410870268521514</v>
      </c>
      <c r="F129" s="16">
        <f>F128/$I129</f>
        <v>0.20357489485603364</v>
      </c>
      <c r="G129" s="16">
        <f>G128/$I129</f>
        <v>0.008411517308314461</v>
      </c>
      <c r="H129" s="17">
        <f>H128/$I129</f>
        <v>0.18092850210287933</v>
      </c>
      <c r="I129" s="4">
        <f>SUM(C128:H128)-D128</f>
        <v>12364</v>
      </c>
      <c r="J129" s="6">
        <f>I129/$I$54</f>
        <v>0.035062445409893714</v>
      </c>
    </row>
    <row r="130" spans="3:8" ht="12.75" customHeight="1">
      <c r="C130" s="44">
        <v>1182</v>
      </c>
      <c r="D130" s="45">
        <f t="shared" si="3"/>
        <v>1024</v>
      </c>
      <c r="E130" s="7">
        <v>54</v>
      </c>
      <c r="F130" s="7">
        <v>530</v>
      </c>
      <c r="G130" s="7">
        <v>35</v>
      </c>
      <c r="H130" s="8">
        <v>405</v>
      </c>
    </row>
    <row r="131" spans="2:10" ht="18" outlineLevel="1">
      <c r="B131" s="3" t="s">
        <v>93</v>
      </c>
      <c r="C131" s="46">
        <f>C130/$I131</f>
        <v>0.5358114233907525</v>
      </c>
      <c r="D131" s="47">
        <f t="shared" si="3"/>
        <v>0.4641885766092475</v>
      </c>
      <c r="E131" s="16">
        <f>E130/$I131</f>
        <v>0.024478694469628286</v>
      </c>
      <c r="F131" s="16">
        <f>F130/$I131</f>
        <v>0.24025385312783318</v>
      </c>
      <c r="G131" s="16">
        <f>G130/$I131</f>
        <v>0.01586582048957389</v>
      </c>
      <c r="H131" s="17">
        <f>H130/$I131</f>
        <v>0.18359020852221214</v>
      </c>
      <c r="I131" s="4">
        <f>SUM(C130:H130)-D130</f>
        <v>2206</v>
      </c>
      <c r="J131" s="6">
        <f>I131/$I$54</f>
        <v>0.006255884388080357</v>
      </c>
    </row>
    <row r="132" spans="3:8" ht="12.75" customHeight="1">
      <c r="C132" s="44">
        <v>2090</v>
      </c>
      <c r="D132" s="45">
        <f t="shared" si="3"/>
        <v>2245</v>
      </c>
      <c r="E132" s="7">
        <v>179</v>
      </c>
      <c r="F132" s="7">
        <v>1038</v>
      </c>
      <c r="G132" s="7">
        <v>110</v>
      </c>
      <c r="H132" s="8">
        <v>918</v>
      </c>
    </row>
    <row r="133" spans="2:10" ht="18.75" outlineLevel="1" thickBot="1">
      <c r="B133" s="3" t="s">
        <v>94</v>
      </c>
      <c r="C133" s="48">
        <f>C132/$I133</f>
        <v>0.48212226066897346</v>
      </c>
      <c r="D133" s="49">
        <f t="shared" si="3"/>
        <v>0.5178777393310265</v>
      </c>
      <c r="E133" s="9">
        <f>E132/$I133</f>
        <v>0.04129181084198385</v>
      </c>
      <c r="F133" s="9">
        <f>F132/$I133</f>
        <v>0.23944636678200693</v>
      </c>
      <c r="G133" s="9">
        <f>G132/$I133</f>
        <v>0.025374855824682813</v>
      </c>
      <c r="H133" s="10">
        <f>H132/$I133</f>
        <v>0.21176470588235294</v>
      </c>
      <c r="I133" s="4">
        <f>SUM(C132:H132)-D132</f>
        <v>4335</v>
      </c>
      <c r="J133" s="6">
        <f>I133/$I$54</f>
        <v>0.01229340835101013</v>
      </c>
    </row>
    <row r="134" spans="3:8" ht="12.75" customHeight="1">
      <c r="C134" s="44"/>
      <c r="D134" s="45"/>
      <c r="E134" s="7"/>
      <c r="F134" s="7"/>
      <c r="G134" s="7"/>
      <c r="H134" s="8"/>
    </row>
    <row r="135" spans="3:8" ht="12.75" customHeight="1">
      <c r="C135" s="44">
        <v>4641</v>
      </c>
      <c r="D135" s="45">
        <f>SUM(E135:H135)</f>
        <v>6220</v>
      </c>
      <c r="E135" s="7">
        <v>625</v>
      </c>
      <c r="F135" s="7">
        <v>1988</v>
      </c>
      <c r="G135" s="7">
        <v>1462</v>
      </c>
      <c r="H135" s="8">
        <v>2145</v>
      </c>
    </row>
    <row r="136" spans="2:9" ht="18.75" thickBot="1">
      <c r="B136" s="3" t="s">
        <v>38</v>
      </c>
      <c r="C136" s="59">
        <f>C135/$I136</f>
        <v>0.4273087192707854</v>
      </c>
      <c r="D136" s="60">
        <f>SUM(E136:H136)</f>
        <v>0.5726912807292146</v>
      </c>
      <c r="E136" s="21">
        <f>E135/$I136</f>
        <v>0.05754534573243716</v>
      </c>
      <c r="F136" s="21">
        <f>F135/$I136</f>
        <v>0.18304023570573613</v>
      </c>
      <c r="G136" s="21">
        <f>G135/$I136</f>
        <v>0.134610072737317</v>
      </c>
      <c r="H136" s="22">
        <f>H135/$I136</f>
        <v>0.19749562655372432</v>
      </c>
      <c r="I136" s="4">
        <f>SUM(C135:H135)-D135</f>
        <v>10861</v>
      </c>
    </row>
    <row r="137" spans="1:2" ht="13.5" thickBot="1">
      <c r="A137" s="119" t="s">
        <v>44</v>
      </c>
      <c r="B137" s="121"/>
    </row>
    <row r="138" spans="3:8" ht="12.75" customHeight="1">
      <c r="C138" s="44"/>
      <c r="D138" s="45"/>
      <c r="E138" s="7"/>
      <c r="F138" s="7"/>
      <c r="G138" s="7"/>
      <c r="H138" s="8"/>
    </row>
    <row r="139" spans="1:8" ht="18.75" thickBot="1">
      <c r="A139" s="2" t="s">
        <v>12</v>
      </c>
      <c r="C139" s="14"/>
      <c r="D139" s="14"/>
      <c r="E139" s="14"/>
      <c r="F139" s="14"/>
      <c r="G139" s="14"/>
      <c r="H139" s="14"/>
    </row>
    <row r="140" spans="3:8" ht="12.75" customHeight="1">
      <c r="C140" s="44">
        <v>26</v>
      </c>
      <c r="D140" s="45">
        <f>SUM(E140:H140)</f>
        <v>7</v>
      </c>
      <c r="E140" s="7">
        <v>2</v>
      </c>
      <c r="F140" s="7">
        <v>1</v>
      </c>
      <c r="G140" s="7">
        <v>3</v>
      </c>
      <c r="H140" s="8">
        <v>1</v>
      </c>
    </row>
    <row r="141" spans="2:9" ht="18.75" thickBot="1">
      <c r="B141" s="3" t="s">
        <v>3</v>
      </c>
      <c r="C141" s="52">
        <f>C140/$I141</f>
        <v>0.7878787878787878</v>
      </c>
      <c r="D141" s="54">
        <f>SUM(E141:H141)</f>
        <v>0.21212121212121213</v>
      </c>
      <c r="E141" s="21">
        <f>E140/$I141</f>
        <v>0.06060606060606061</v>
      </c>
      <c r="F141" s="21">
        <f>F140/$I141</f>
        <v>0.030303030303030304</v>
      </c>
      <c r="G141" s="21">
        <f>G140/$I141</f>
        <v>0.09090909090909091</v>
      </c>
      <c r="H141" s="22">
        <f>H140/$I141</f>
        <v>0.030303030303030304</v>
      </c>
      <c r="I141" s="4">
        <f>SUM(C140:H140)-D140</f>
        <v>33</v>
      </c>
    </row>
    <row r="142" spans="1:9" ht="13.5" thickBot="1">
      <c r="A142" s="119" t="s">
        <v>45</v>
      </c>
      <c r="B142" s="121"/>
      <c r="C142" s="34"/>
      <c r="D142" s="32"/>
      <c r="E142" s="32"/>
      <c r="F142" s="32"/>
      <c r="G142" s="32"/>
      <c r="H142" s="32"/>
      <c r="I142" s="4"/>
    </row>
    <row r="143" spans="3:8" ht="12.75" customHeight="1" thickBot="1">
      <c r="C143" s="14"/>
      <c r="D143" s="14"/>
      <c r="E143" s="14"/>
      <c r="F143" s="14"/>
      <c r="G143" s="14"/>
      <c r="H143" s="14"/>
    </row>
    <row r="144" spans="3:8" ht="12.75" customHeight="1">
      <c r="C144" s="44">
        <v>52</v>
      </c>
      <c r="D144" s="45">
        <f>SUM(E144:H144)</f>
        <v>8</v>
      </c>
      <c r="E144" s="7">
        <v>3</v>
      </c>
      <c r="F144" s="7">
        <v>0</v>
      </c>
      <c r="G144" s="7">
        <v>1</v>
      </c>
      <c r="H144" s="8">
        <v>4</v>
      </c>
    </row>
    <row r="145" spans="2:9" ht="18.75" thickBot="1">
      <c r="B145" s="3" t="s">
        <v>4</v>
      </c>
      <c r="C145" s="52">
        <f>C144/$I145</f>
        <v>0.8666666666666667</v>
      </c>
      <c r="D145" s="54">
        <f>SUM(E145:H145)</f>
        <v>0.13333333333333333</v>
      </c>
      <c r="E145" s="21">
        <f>E144/$I145</f>
        <v>0.05</v>
      </c>
      <c r="F145" s="21">
        <f>F144/$I145</f>
        <v>0</v>
      </c>
      <c r="G145" s="21">
        <f>G144/$I145</f>
        <v>0.016666666666666666</v>
      </c>
      <c r="H145" s="22">
        <f>H144/$I145</f>
        <v>0.06666666666666667</v>
      </c>
      <c r="I145" s="4">
        <f>SUM(C144:H144)-D144</f>
        <v>60</v>
      </c>
    </row>
    <row r="146" spans="1:9" ht="13.5" thickBot="1">
      <c r="A146" s="119" t="s">
        <v>46</v>
      </c>
      <c r="B146" s="121"/>
      <c r="C146" s="34"/>
      <c r="D146" s="32"/>
      <c r="E146" s="32"/>
      <c r="F146" s="32"/>
      <c r="G146" s="32"/>
      <c r="H146" s="32"/>
      <c r="I146" s="4"/>
    </row>
    <row r="147" spans="3:8" ht="12.75" customHeight="1" thickBot="1">
      <c r="C147" s="14"/>
      <c r="D147" s="14"/>
      <c r="E147" s="14"/>
      <c r="F147" s="14"/>
      <c r="G147" s="14"/>
      <c r="H147" s="14"/>
    </row>
    <row r="148" spans="3:8" ht="12.75" customHeight="1" thickBot="1">
      <c r="C148" s="14">
        <v>18</v>
      </c>
      <c r="D148" s="14">
        <f>SUM(E148:H148)</f>
        <v>5</v>
      </c>
      <c r="E148" s="14">
        <v>1</v>
      </c>
      <c r="F148" s="14">
        <v>3</v>
      </c>
      <c r="G148" s="14">
        <v>1</v>
      </c>
      <c r="H148" s="14">
        <v>0</v>
      </c>
    </row>
    <row r="149" spans="2:9" ht="18.75" thickBot="1">
      <c r="B149" s="3" t="s">
        <v>5</v>
      </c>
      <c r="C149" s="52">
        <f>C148/$I149</f>
        <v>0.782608695652174</v>
      </c>
      <c r="D149" s="54">
        <f>SUM(E149:H149)</f>
        <v>0.21739130434782608</v>
      </c>
      <c r="E149" s="21">
        <f>E148/$I149</f>
        <v>0.043478260869565216</v>
      </c>
      <c r="F149" s="21">
        <f>F148/$I149</f>
        <v>0.13043478260869565</v>
      </c>
      <c r="G149" s="21">
        <f>G148/$I149</f>
        <v>0.043478260869565216</v>
      </c>
      <c r="H149" s="22">
        <f>H148/$I149</f>
        <v>0</v>
      </c>
      <c r="I149" s="4">
        <f>SUM(C148:H148)-D148</f>
        <v>23</v>
      </c>
    </row>
    <row r="150" spans="1:10" s="35" customFormat="1" ht="13.5" thickBot="1">
      <c r="A150" s="119" t="s">
        <v>47</v>
      </c>
      <c r="B150" s="121"/>
      <c r="C150" s="34"/>
      <c r="D150" s="32"/>
      <c r="E150" s="32"/>
      <c r="F150" s="32"/>
      <c r="G150" s="32"/>
      <c r="H150" s="32"/>
      <c r="I150" s="4"/>
      <c r="J150" s="6"/>
    </row>
    <row r="151" spans="3:8" ht="12.75" customHeight="1" thickBot="1">
      <c r="C151" s="14"/>
      <c r="D151" s="14"/>
      <c r="E151" s="14"/>
      <c r="F151" s="14"/>
      <c r="G151" s="14"/>
      <c r="H151" s="14"/>
    </row>
    <row r="152" spans="3:8" ht="12.75" customHeight="1">
      <c r="C152" s="44">
        <v>30</v>
      </c>
      <c r="D152" s="45">
        <f>SUM(E152:H152)</f>
        <v>3</v>
      </c>
      <c r="E152" s="7">
        <v>1</v>
      </c>
      <c r="F152" s="7">
        <v>1</v>
      </c>
      <c r="G152" s="7">
        <v>1</v>
      </c>
      <c r="H152" s="8">
        <v>0</v>
      </c>
    </row>
    <row r="153" spans="2:9" ht="18.75" thickBot="1">
      <c r="B153" s="3" t="s">
        <v>6</v>
      </c>
      <c r="C153" s="52">
        <f>C152/$I153</f>
        <v>0.9090909090909091</v>
      </c>
      <c r="D153" s="54">
        <f>SUM(E153:H153)</f>
        <v>0.09090909090909091</v>
      </c>
      <c r="E153" s="21">
        <f>E152/$I153</f>
        <v>0.030303030303030304</v>
      </c>
      <c r="F153" s="21">
        <f>F152/$I153</f>
        <v>0.030303030303030304</v>
      </c>
      <c r="G153" s="21">
        <f>G152/$I153</f>
        <v>0.030303030303030304</v>
      </c>
      <c r="H153" s="22">
        <f>H152/$I153</f>
        <v>0</v>
      </c>
      <c r="I153" s="4">
        <f>SUM(C152:H152)-D152</f>
        <v>33</v>
      </c>
    </row>
    <row r="154" spans="1:10" s="35" customFormat="1" ht="13.5" thickBot="1">
      <c r="A154" s="119" t="s">
        <v>48</v>
      </c>
      <c r="B154" s="121"/>
      <c r="C154" s="34"/>
      <c r="D154" s="32"/>
      <c r="E154" s="32"/>
      <c r="F154" s="32"/>
      <c r="G154" s="32"/>
      <c r="H154" s="32"/>
      <c r="I154" s="4"/>
      <c r="J154" s="6"/>
    </row>
    <row r="155" spans="3:8" ht="12.75" customHeight="1" thickBot="1">
      <c r="C155" s="14"/>
      <c r="D155" s="14"/>
      <c r="E155" s="14"/>
      <c r="F155" s="14"/>
      <c r="G155" s="14"/>
      <c r="H155" s="14"/>
    </row>
    <row r="156" spans="3:8" ht="12.75" customHeight="1">
      <c r="C156" s="44">
        <v>13</v>
      </c>
      <c r="D156" s="45">
        <f>SUM(E156:H156)</f>
        <v>3</v>
      </c>
      <c r="E156" s="7">
        <v>0</v>
      </c>
      <c r="F156" s="7">
        <v>2</v>
      </c>
      <c r="G156" s="7">
        <v>1</v>
      </c>
      <c r="H156" s="8">
        <v>0</v>
      </c>
    </row>
    <row r="157" spans="2:9" ht="18.75" thickBot="1">
      <c r="B157" s="3" t="s">
        <v>7</v>
      </c>
      <c r="C157" s="52">
        <f>C156/$I157</f>
        <v>0.8125</v>
      </c>
      <c r="D157" s="54">
        <f>SUM(E157:H157)</f>
        <v>0.1875</v>
      </c>
      <c r="E157" s="21">
        <f>E156/$I157</f>
        <v>0</v>
      </c>
      <c r="F157" s="21">
        <f>F156/$I157</f>
        <v>0.125</v>
      </c>
      <c r="G157" s="21">
        <f>G156/$I157</f>
        <v>0.0625</v>
      </c>
      <c r="H157" s="22">
        <f>H156/$I157</f>
        <v>0</v>
      </c>
      <c r="I157" s="4">
        <f>SUM(C156:H156)-D156</f>
        <v>16</v>
      </c>
    </row>
    <row r="158" spans="1:10" s="35" customFormat="1" ht="13.5" thickBot="1">
      <c r="A158" s="119" t="s">
        <v>49</v>
      </c>
      <c r="B158" s="121"/>
      <c r="C158" s="34"/>
      <c r="D158" s="32"/>
      <c r="E158" s="32"/>
      <c r="F158" s="32"/>
      <c r="G158" s="32"/>
      <c r="H158" s="32"/>
      <c r="I158" s="4"/>
      <c r="J158" s="6"/>
    </row>
    <row r="159" spans="3:8" ht="12.75" customHeight="1" thickBot="1">
      <c r="C159" s="14"/>
      <c r="D159" s="14"/>
      <c r="E159" s="14"/>
      <c r="F159" s="14"/>
      <c r="G159" s="14"/>
      <c r="H159" s="14"/>
    </row>
    <row r="160" spans="3:8" ht="12.75" customHeight="1">
      <c r="C160" s="44">
        <v>11</v>
      </c>
      <c r="D160" s="45">
        <f>SUM(E160:H160)</f>
        <v>7</v>
      </c>
      <c r="E160" s="7">
        <v>2</v>
      </c>
      <c r="F160" s="7">
        <v>2</v>
      </c>
      <c r="G160" s="7">
        <v>2</v>
      </c>
      <c r="H160" s="8">
        <v>1</v>
      </c>
    </row>
    <row r="161" spans="2:9" ht="18.75" thickBot="1">
      <c r="B161" s="3" t="s">
        <v>8</v>
      </c>
      <c r="C161" s="52">
        <f>C160/$I161</f>
        <v>0.6111111111111112</v>
      </c>
      <c r="D161" s="54">
        <f>SUM(E161:H161)</f>
        <v>0.38888888888888884</v>
      </c>
      <c r="E161" s="21">
        <f>E160/$I161</f>
        <v>0.1111111111111111</v>
      </c>
      <c r="F161" s="21">
        <f>F160/$I161</f>
        <v>0.1111111111111111</v>
      </c>
      <c r="G161" s="21">
        <f>G160/$I161</f>
        <v>0.1111111111111111</v>
      </c>
      <c r="H161" s="22">
        <f>H160/$I161</f>
        <v>0.05555555555555555</v>
      </c>
      <c r="I161" s="4">
        <f>SUM(C160:H160)-D160</f>
        <v>18</v>
      </c>
    </row>
    <row r="162" spans="1:10" s="35" customFormat="1" ht="13.5" thickBot="1">
      <c r="A162" s="119" t="s">
        <v>50</v>
      </c>
      <c r="B162" s="121"/>
      <c r="C162" s="34"/>
      <c r="D162" s="32"/>
      <c r="E162" s="32"/>
      <c r="F162" s="32"/>
      <c r="G162" s="32"/>
      <c r="H162" s="32"/>
      <c r="I162" s="4"/>
      <c r="J162" s="6"/>
    </row>
    <row r="163" spans="3:9" ht="18.75" thickBot="1">
      <c r="C163" s="9"/>
      <c r="D163" s="9"/>
      <c r="E163" s="9"/>
      <c r="F163" s="9"/>
      <c r="G163" s="9"/>
      <c r="H163" s="9"/>
      <c r="I163" s="4"/>
    </row>
    <row r="164" spans="3:8" ht="12.75" customHeight="1">
      <c r="C164" s="44">
        <v>425</v>
      </c>
      <c r="D164" s="45">
        <f>SUM(E164:H164)</f>
        <v>168</v>
      </c>
      <c r="E164" s="7">
        <v>24</v>
      </c>
      <c r="F164" s="7">
        <v>65</v>
      </c>
      <c r="G164" s="7">
        <v>32</v>
      </c>
      <c r="H164" s="8">
        <v>47</v>
      </c>
    </row>
    <row r="165" spans="2:9" ht="18.75" thickBot="1">
      <c r="B165" s="3" t="s">
        <v>9</v>
      </c>
      <c r="C165" s="52">
        <f>C164/$I165</f>
        <v>0.7166947723440135</v>
      </c>
      <c r="D165" s="54">
        <f>SUM(E165:H165)</f>
        <v>0.28330522765598654</v>
      </c>
      <c r="E165" s="21">
        <f>E164/$I165</f>
        <v>0.04047217537942664</v>
      </c>
      <c r="F165" s="21">
        <f>F164/$I165</f>
        <v>0.10961214165261383</v>
      </c>
      <c r="G165" s="21">
        <f>G164/$I165</f>
        <v>0.05396290050590219</v>
      </c>
      <c r="H165" s="22">
        <f>H164/$I165</f>
        <v>0.07925801011804384</v>
      </c>
      <c r="I165" s="4">
        <f>SUM(C164:H164)-D164</f>
        <v>593</v>
      </c>
    </row>
    <row r="166" spans="1:2" ht="13.5" thickBot="1">
      <c r="A166" s="119" t="s">
        <v>44</v>
      </c>
      <c r="B166" s="121"/>
    </row>
    <row r="167" ht="19.5" customHeight="1"/>
    <row r="168" spans="1:8" ht="18.75" thickBot="1">
      <c r="A168" s="2" t="s">
        <v>41</v>
      </c>
      <c r="C168" s="14"/>
      <c r="D168" s="14"/>
      <c r="E168" s="14"/>
      <c r="F168" s="14"/>
      <c r="G168" s="14"/>
      <c r="H168" s="14"/>
    </row>
    <row r="169" spans="3:8" ht="12.75" customHeight="1">
      <c r="C169" s="44">
        <v>192</v>
      </c>
      <c r="D169" s="45">
        <f>SUM(E169:H169)</f>
        <v>137</v>
      </c>
      <c r="E169" s="7">
        <v>11</v>
      </c>
      <c r="F169" s="7">
        <v>74</v>
      </c>
      <c r="G169" s="7">
        <v>9</v>
      </c>
      <c r="H169" s="8">
        <v>43</v>
      </c>
    </row>
    <row r="170" spans="2:9" ht="18.75" thickBot="1">
      <c r="B170" s="3" t="s">
        <v>10</v>
      </c>
      <c r="C170" s="52">
        <f>C169/$I170</f>
        <v>0.5835866261398176</v>
      </c>
      <c r="D170" s="54">
        <f>SUM(E170:H170)</f>
        <v>0.41641337386018235</v>
      </c>
      <c r="E170" s="21">
        <f>E169/$I170</f>
        <v>0.03343465045592705</v>
      </c>
      <c r="F170" s="21">
        <f>F169/$I170</f>
        <v>0.22492401215805471</v>
      </c>
      <c r="G170" s="21">
        <f>G169/$I170</f>
        <v>0.02735562310030395</v>
      </c>
      <c r="H170" s="22">
        <f>H169/$I170</f>
        <v>0.13069908814589665</v>
      </c>
      <c r="I170" s="4">
        <f>SUM(C169:H169)-D169</f>
        <v>329</v>
      </c>
    </row>
    <row r="171" spans="1:9" ht="13.5" customHeight="1" thickBot="1">
      <c r="A171" s="119" t="s">
        <v>51</v>
      </c>
      <c r="B171" s="121"/>
      <c r="C171" s="33"/>
      <c r="D171" s="28"/>
      <c r="E171" s="28"/>
      <c r="F171" s="28"/>
      <c r="G171" s="28"/>
      <c r="H171" s="28"/>
      <c r="I171" s="4"/>
    </row>
    <row r="172" spans="3:8" ht="12.75" customHeight="1" thickBot="1">
      <c r="C172" s="14"/>
      <c r="D172" s="14"/>
      <c r="E172" s="14"/>
      <c r="F172" s="14"/>
      <c r="G172" s="14"/>
      <c r="H172" s="14"/>
    </row>
    <row r="173" spans="2:9" ht="18.75" thickBot="1">
      <c r="B173" s="3" t="s">
        <v>11</v>
      </c>
      <c r="C173" s="42">
        <f>(C176+C178+C180+C182+C184)/$I173</f>
        <v>0.6200607902735562</v>
      </c>
      <c r="D173" s="43">
        <f>SUM(E173:H173)</f>
        <v>0.37993920972644374</v>
      </c>
      <c r="E173" s="41">
        <f>(E176+E178+E180+E182+E184)/$I173</f>
        <v>0.03951367781155015</v>
      </c>
      <c r="F173" s="19">
        <f>(F176+F178+F180+F182+F184)/$I173</f>
        <v>0.2006079027355623</v>
      </c>
      <c r="G173" s="19">
        <f>(G176+G178+G180+G182+G184)/$I173</f>
        <v>0.02127659574468085</v>
      </c>
      <c r="H173" s="20">
        <f>(H176+H178+H180+H182+H184)/$I173</f>
        <v>0.11854103343465046</v>
      </c>
      <c r="I173" s="4">
        <f>SUM(I177:I185)</f>
        <v>329</v>
      </c>
    </row>
    <row r="174" spans="1:9" ht="13.5" customHeight="1" thickBot="1">
      <c r="A174" s="119" t="s">
        <v>51</v>
      </c>
      <c r="B174" s="120"/>
      <c r="C174" s="33"/>
      <c r="D174" s="31"/>
      <c r="E174" s="28"/>
      <c r="F174" s="28"/>
      <c r="G174" s="28"/>
      <c r="H174" s="31"/>
      <c r="I174" s="4"/>
    </row>
    <row r="175" spans="3:10" ht="18" outlineLevel="1">
      <c r="C175" s="55"/>
      <c r="D175" s="40"/>
      <c r="E175" s="36"/>
      <c r="F175" s="36"/>
      <c r="G175" s="36"/>
      <c r="H175" s="40"/>
      <c r="I175" s="4"/>
      <c r="J175" s="15"/>
    </row>
    <row r="176" spans="3:8" ht="12.75" customHeight="1">
      <c r="C176" s="44">
        <v>180</v>
      </c>
      <c r="D176" s="45">
        <f aca="true" t="shared" si="4" ref="D176:D185">SUM(E176:H176)</f>
        <v>12</v>
      </c>
      <c r="E176" s="7">
        <v>5</v>
      </c>
      <c r="F176" s="7">
        <v>4</v>
      </c>
      <c r="G176" s="7">
        <v>0</v>
      </c>
      <c r="H176" s="8">
        <v>3</v>
      </c>
    </row>
    <row r="177" spans="2:9" ht="18" outlineLevel="1">
      <c r="B177" s="18" t="s">
        <v>33</v>
      </c>
      <c r="C177" s="46">
        <f>C176/$I177</f>
        <v>0.9375</v>
      </c>
      <c r="D177" s="47">
        <f t="shared" si="4"/>
        <v>0.0625</v>
      </c>
      <c r="E177" s="16">
        <f>E176/$I177</f>
        <v>0.026041666666666668</v>
      </c>
      <c r="F177" s="16">
        <f>F176/$I177</f>
        <v>0.020833333333333332</v>
      </c>
      <c r="G177" s="16">
        <f>G176/$I177</f>
        <v>0</v>
      </c>
      <c r="H177" s="17">
        <f>H176/$I177</f>
        <v>0.015625</v>
      </c>
      <c r="I177" s="4">
        <f>SUM(C176:H176)-D176</f>
        <v>192</v>
      </c>
    </row>
    <row r="178" spans="3:8" ht="12.75" customHeight="1">
      <c r="C178" s="44">
        <v>3</v>
      </c>
      <c r="D178" s="45">
        <f t="shared" si="4"/>
        <v>8</v>
      </c>
      <c r="E178" s="7">
        <v>8</v>
      </c>
      <c r="F178" s="7">
        <v>0</v>
      </c>
      <c r="G178" s="7">
        <v>0</v>
      </c>
      <c r="H178" s="8">
        <v>0</v>
      </c>
    </row>
    <row r="179" spans="2:9" ht="18" outlineLevel="1">
      <c r="B179" s="18" t="s">
        <v>34</v>
      </c>
      <c r="C179" s="46">
        <f>C178/$I179</f>
        <v>0.2727272727272727</v>
      </c>
      <c r="D179" s="47">
        <f t="shared" si="4"/>
        <v>0.7272727272727273</v>
      </c>
      <c r="E179" s="16">
        <f>E178/$I179</f>
        <v>0.7272727272727273</v>
      </c>
      <c r="F179" s="16">
        <f>F178/$I179</f>
        <v>0</v>
      </c>
      <c r="G179" s="16">
        <f>G178/$I179</f>
        <v>0</v>
      </c>
      <c r="H179" s="17">
        <f>H178/$I179</f>
        <v>0</v>
      </c>
      <c r="I179" s="4">
        <f>SUM(C178:H178)-D178</f>
        <v>11</v>
      </c>
    </row>
    <row r="180" spans="3:8" ht="12.75" customHeight="1">
      <c r="C180" s="44">
        <v>13</v>
      </c>
      <c r="D180" s="45">
        <f t="shared" si="4"/>
        <v>61</v>
      </c>
      <c r="E180" s="7">
        <v>0</v>
      </c>
      <c r="F180" s="7">
        <v>61</v>
      </c>
      <c r="G180" s="7">
        <v>0</v>
      </c>
      <c r="H180" s="8">
        <v>0</v>
      </c>
    </row>
    <row r="181" spans="2:9" ht="18" outlineLevel="1">
      <c r="B181" s="18" t="s">
        <v>35</v>
      </c>
      <c r="C181" s="46">
        <f>C180/$I181</f>
        <v>0.17567567567567569</v>
      </c>
      <c r="D181" s="47">
        <f t="shared" si="4"/>
        <v>0.8243243243243243</v>
      </c>
      <c r="E181" s="16">
        <f>E180/$I181</f>
        <v>0</v>
      </c>
      <c r="F181" s="16">
        <f>F180/$I181</f>
        <v>0.8243243243243243</v>
      </c>
      <c r="G181" s="16">
        <f>G180/$I181</f>
        <v>0</v>
      </c>
      <c r="H181" s="17">
        <f>H180/$I181</f>
        <v>0</v>
      </c>
      <c r="I181" s="4">
        <f>SUM(C180:H180)-D180</f>
        <v>74</v>
      </c>
    </row>
    <row r="182" spans="3:8" ht="12.75" customHeight="1">
      <c r="C182" s="44">
        <v>2</v>
      </c>
      <c r="D182" s="45">
        <f t="shared" si="4"/>
        <v>7</v>
      </c>
      <c r="E182" s="7">
        <v>0</v>
      </c>
      <c r="F182" s="7">
        <v>0</v>
      </c>
      <c r="G182" s="7">
        <v>7</v>
      </c>
      <c r="H182" s="8">
        <v>0</v>
      </c>
    </row>
    <row r="183" spans="2:9" ht="18" outlineLevel="1">
      <c r="B183" s="18" t="s">
        <v>36</v>
      </c>
      <c r="C183" s="46">
        <f>C182/$I183</f>
        <v>0.2222222222222222</v>
      </c>
      <c r="D183" s="47">
        <f t="shared" si="4"/>
        <v>0.7777777777777778</v>
      </c>
      <c r="E183" s="16">
        <f>E182/$I183</f>
        <v>0</v>
      </c>
      <c r="F183" s="16">
        <f>F182/$I183</f>
        <v>0</v>
      </c>
      <c r="G183" s="16">
        <f>G182/$I183</f>
        <v>0.7777777777777778</v>
      </c>
      <c r="H183" s="17">
        <f>H182/$I183</f>
        <v>0</v>
      </c>
      <c r="I183" s="4">
        <f>SUM(C182:H182)-D182</f>
        <v>9</v>
      </c>
    </row>
    <row r="184" spans="3:8" ht="12.75" customHeight="1">
      <c r="C184" s="44">
        <v>6</v>
      </c>
      <c r="D184" s="45">
        <f t="shared" si="4"/>
        <v>37</v>
      </c>
      <c r="E184" s="7">
        <v>0</v>
      </c>
      <c r="F184" s="7">
        <v>1</v>
      </c>
      <c r="G184" s="7">
        <v>0</v>
      </c>
      <c r="H184" s="8">
        <v>36</v>
      </c>
    </row>
    <row r="185" spans="2:9" ht="18.75" outlineLevel="1" thickBot="1">
      <c r="B185" s="18" t="s">
        <v>37</v>
      </c>
      <c r="C185" s="48">
        <f>C184/$I185</f>
        <v>0.13953488372093023</v>
      </c>
      <c r="D185" s="49">
        <f t="shared" si="4"/>
        <v>0.8604651162790699</v>
      </c>
      <c r="E185" s="9">
        <f>E184/$I185</f>
        <v>0</v>
      </c>
      <c r="F185" s="9">
        <f>F184/$I185</f>
        <v>0.023255813953488372</v>
      </c>
      <c r="G185" s="9">
        <f>G184/$I185</f>
        <v>0</v>
      </c>
      <c r="H185" s="10">
        <f>H184/$I185</f>
        <v>0.8372093023255814</v>
      </c>
      <c r="I185" s="4">
        <f>SUM(C184:H184)-D184</f>
        <v>43</v>
      </c>
    </row>
    <row r="186" spans="3:8" ht="12.75" customHeight="1">
      <c r="C186" s="44"/>
      <c r="D186" s="45"/>
      <c r="E186" s="7"/>
      <c r="F186" s="7"/>
      <c r="G186" s="7"/>
      <c r="H186" s="8"/>
    </row>
    <row r="187" spans="1:8" ht="18.75" thickBot="1">
      <c r="A187" s="2" t="s">
        <v>39</v>
      </c>
      <c r="C187" s="14"/>
      <c r="D187" s="14"/>
      <c r="E187" s="14"/>
      <c r="F187" s="14"/>
      <c r="G187" s="14"/>
      <c r="H187" s="14"/>
    </row>
    <row r="188" spans="3:8" ht="12.75" customHeight="1">
      <c r="C188" s="44">
        <v>59</v>
      </c>
      <c r="D188" s="45">
        <f>SUM(E188:H188)</f>
        <v>6</v>
      </c>
      <c r="E188" s="7">
        <v>1</v>
      </c>
      <c r="F188" s="7">
        <v>5</v>
      </c>
      <c r="G188" s="7">
        <v>0</v>
      </c>
      <c r="H188" s="8">
        <v>0</v>
      </c>
    </row>
    <row r="189" spans="2:9" ht="18.75" thickBot="1">
      <c r="B189" s="3" t="s">
        <v>40</v>
      </c>
      <c r="C189" s="52">
        <f>C188/$I189</f>
        <v>0.9076923076923077</v>
      </c>
      <c r="D189" s="54">
        <f>SUM(E189:H189)</f>
        <v>0.09230769230769231</v>
      </c>
      <c r="E189" s="21">
        <f>E188/$I189</f>
        <v>0.015384615384615385</v>
      </c>
      <c r="F189" s="21">
        <f>F188/$I189</f>
        <v>0.07692307692307693</v>
      </c>
      <c r="G189" s="21">
        <f>G188/$I189</f>
        <v>0</v>
      </c>
      <c r="H189" s="22">
        <f>H188/$I189</f>
        <v>0</v>
      </c>
      <c r="I189" s="4">
        <f>SUM(C188:H188)-D188</f>
        <v>65</v>
      </c>
    </row>
    <row r="190" spans="1:10" s="35" customFormat="1" ht="13.5" thickBot="1">
      <c r="A190" s="119" t="s">
        <v>52</v>
      </c>
      <c r="B190" s="121"/>
      <c r="J190" s="6"/>
    </row>
    <row r="191" spans="3:8" ht="12.75" customHeight="1">
      <c r="C191" s="44"/>
      <c r="D191" s="45"/>
      <c r="E191" s="7"/>
      <c r="F191" s="7"/>
      <c r="G191" s="7"/>
      <c r="H191" s="8"/>
    </row>
    <row r="192" spans="1:8" ht="18.75" thickBot="1">
      <c r="A192" s="2" t="s">
        <v>13</v>
      </c>
      <c r="C192" s="36"/>
      <c r="D192" s="36"/>
      <c r="E192" s="14"/>
      <c r="F192" s="14"/>
      <c r="G192" s="14"/>
      <c r="H192" s="14"/>
    </row>
    <row r="193" spans="2:9" ht="18.75" thickBot="1">
      <c r="B193" s="3" t="s">
        <v>14</v>
      </c>
      <c r="C193" s="42">
        <f>(C196+C198+C200)/$I193</f>
        <v>0.1977800201816347</v>
      </c>
      <c r="D193" s="43">
        <f>SUM(E193:H193)</f>
        <v>0.8022199798183653</v>
      </c>
      <c r="E193" s="41">
        <f>(E196+E198+E200)/$I193</f>
        <v>0.027245206861755803</v>
      </c>
      <c r="F193" s="19">
        <f>(F196+F198+F200)/$I193</f>
        <v>0.23511604439959638</v>
      </c>
      <c r="G193" s="19">
        <f>(G196+G198+G200)/$I193</f>
        <v>0.09788092835519677</v>
      </c>
      <c r="H193" s="20">
        <f>(H196+H198+H200)/$I193</f>
        <v>0.4419778002018164</v>
      </c>
      <c r="I193" s="4">
        <f>SUM(I197:I201)</f>
        <v>991</v>
      </c>
    </row>
    <row r="194" spans="1:9" ht="13.5" customHeight="1" thickBot="1">
      <c r="A194" s="119" t="s">
        <v>53</v>
      </c>
      <c r="B194" s="121"/>
      <c r="C194" s="25"/>
      <c r="D194" s="26"/>
      <c r="E194" s="26"/>
      <c r="F194" s="26"/>
      <c r="G194" s="26"/>
      <c r="H194" s="27"/>
      <c r="I194" s="4"/>
    </row>
    <row r="195" spans="3:10" ht="12.75" customHeight="1">
      <c r="C195" s="44"/>
      <c r="D195" s="45"/>
      <c r="E195" s="7"/>
      <c r="F195" s="7"/>
      <c r="G195" s="7"/>
      <c r="H195" s="8"/>
      <c r="J195" s="6" t="s">
        <v>17</v>
      </c>
    </row>
    <row r="196" spans="3:8" ht="12.75" customHeight="1">
      <c r="C196" s="44">
        <v>98</v>
      </c>
      <c r="D196" s="45">
        <f aca="true" t="shared" si="5" ref="D196:D201">SUM(E196:H196)</f>
        <v>704</v>
      </c>
      <c r="E196" s="7">
        <v>24</v>
      </c>
      <c r="F196" s="7">
        <v>202</v>
      </c>
      <c r="G196" s="7">
        <v>97</v>
      </c>
      <c r="H196" s="8">
        <v>381</v>
      </c>
    </row>
    <row r="197" spans="2:10" ht="18" outlineLevel="1">
      <c r="B197" s="18" t="s">
        <v>18</v>
      </c>
      <c r="C197" s="46">
        <f>C196/$I197</f>
        <v>0.12219451371571072</v>
      </c>
      <c r="D197" s="47">
        <f t="shared" si="5"/>
        <v>0.8778054862842893</v>
      </c>
      <c r="E197" s="16">
        <f>E196/$I197</f>
        <v>0.029925187032418952</v>
      </c>
      <c r="F197" s="16">
        <f>F196/$I197</f>
        <v>0.2518703241895262</v>
      </c>
      <c r="G197" s="16">
        <f>G196/$I197</f>
        <v>0.12094763092269327</v>
      </c>
      <c r="H197" s="17">
        <f>H196/$I197</f>
        <v>0.47506234413965087</v>
      </c>
      <c r="I197" s="4">
        <f>SUM(C196:H196)-D196</f>
        <v>802</v>
      </c>
      <c r="J197" s="6">
        <f>I197/$I$193</f>
        <v>0.8092835519677094</v>
      </c>
    </row>
    <row r="198" spans="3:8" ht="12.75" customHeight="1">
      <c r="C198" s="44">
        <v>41</v>
      </c>
      <c r="D198" s="45">
        <f t="shared" si="5"/>
        <v>53</v>
      </c>
      <c r="E198" s="7">
        <v>1</v>
      </c>
      <c r="F198" s="7">
        <v>22</v>
      </c>
      <c r="G198" s="7">
        <v>0</v>
      </c>
      <c r="H198" s="8">
        <v>30</v>
      </c>
    </row>
    <row r="199" spans="2:10" ht="18" outlineLevel="1">
      <c r="B199" s="18" t="s">
        <v>19</v>
      </c>
      <c r="C199" s="46">
        <f>C198/$I199</f>
        <v>0.43617021276595747</v>
      </c>
      <c r="D199" s="47">
        <f t="shared" si="5"/>
        <v>0.5638297872340425</v>
      </c>
      <c r="E199" s="16">
        <f>E198/$I199</f>
        <v>0.010638297872340425</v>
      </c>
      <c r="F199" s="16">
        <f>F198/$I199</f>
        <v>0.23404255319148937</v>
      </c>
      <c r="G199" s="16">
        <f>G198/$I199</f>
        <v>0</v>
      </c>
      <c r="H199" s="17">
        <f>H198/$I199</f>
        <v>0.3191489361702128</v>
      </c>
      <c r="I199" s="4">
        <f>SUM(C198:H198)-D198</f>
        <v>94</v>
      </c>
      <c r="J199" s="6">
        <f>I199/$I$193</f>
        <v>0.09485368314833502</v>
      </c>
    </row>
    <row r="200" spans="3:8" ht="12.75" customHeight="1">
      <c r="C200" s="44">
        <v>57</v>
      </c>
      <c r="D200" s="45">
        <f t="shared" si="5"/>
        <v>38</v>
      </c>
      <c r="E200" s="7">
        <v>2</v>
      </c>
      <c r="F200" s="7">
        <v>9</v>
      </c>
      <c r="G200" s="7">
        <v>0</v>
      </c>
      <c r="H200" s="8">
        <v>27</v>
      </c>
    </row>
    <row r="201" spans="2:10" ht="18.75" outlineLevel="1" thickBot="1">
      <c r="B201" s="18" t="s">
        <v>20</v>
      </c>
      <c r="C201" s="48">
        <f>C200/$I201</f>
        <v>0.6</v>
      </c>
      <c r="D201" s="49">
        <f t="shared" si="5"/>
        <v>0.4</v>
      </c>
      <c r="E201" s="9">
        <f>E200/$I201</f>
        <v>0.021052631578947368</v>
      </c>
      <c r="F201" s="9">
        <f>F200/$I201</f>
        <v>0.09473684210526316</v>
      </c>
      <c r="G201" s="9">
        <f>G200/$I201</f>
        <v>0</v>
      </c>
      <c r="H201" s="10">
        <f>H200/$I201</f>
        <v>0.28421052631578947</v>
      </c>
      <c r="I201" s="4">
        <f>SUM(C200:H200)-D200</f>
        <v>95</v>
      </c>
      <c r="J201" s="6">
        <f>I201/$I$193</f>
        <v>0.0958627648839556</v>
      </c>
    </row>
    <row r="202" spans="3:8" ht="12.75" customHeight="1" thickBot="1">
      <c r="C202" s="14"/>
      <c r="D202" s="14"/>
      <c r="E202" s="14"/>
      <c r="F202" s="14"/>
      <c r="G202" s="14"/>
      <c r="H202" s="14"/>
    </row>
    <row r="203" spans="2:9" ht="18.75" thickBot="1">
      <c r="B203" s="3" t="s">
        <v>21</v>
      </c>
      <c r="C203" s="42">
        <f>(C206+C208+C210)/$I203</f>
        <v>0.2214900245137676</v>
      </c>
      <c r="D203" s="43">
        <f>SUM(E203:H203)</f>
        <v>0.7785099754862324</v>
      </c>
      <c r="E203" s="41">
        <f>(E206+E208+E210)/$I203</f>
        <v>0.042578587048881976</v>
      </c>
      <c r="F203" s="19">
        <f>(F206+F208+F210)/$I203</f>
        <v>0.16690419988600183</v>
      </c>
      <c r="G203" s="19">
        <f>(G206+G208+G210)/$I203</f>
        <v>0.024035745281920852</v>
      </c>
      <c r="H203" s="20">
        <f>(H206+H208+H210)/$I203</f>
        <v>0.5449914432694277</v>
      </c>
      <c r="I203" s="4">
        <f>SUM(I207:I211)</f>
        <v>49506058</v>
      </c>
    </row>
    <row r="204" spans="1:9" ht="13.5" customHeight="1" thickBot="1">
      <c r="A204" s="119" t="s">
        <v>53</v>
      </c>
      <c r="B204" s="121"/>
      <c r="C204" s="25"/>
      <c r="D204" s="26"/>
      <c r="E204" s="26"/>
      <c r="F204" s="26"/>
      <c r="G204" s="26"/>
      <c r="H204" s="27"/>
      <c r="I204" s="4"/>
    </row>
    <row r="205" spans="3:10" ht="12.75" customHeight="1">
      <c r="C205" s="44"/>
      <c r="D205" s="45"/>
      <c r="E205" s="7"/>
      <c r="F205" s="7"/>
      <c r="G205" s="7"/>
      <c r="H205" s="8"/>
      <c r="J205" s="6" t="s">
        <v>22</v>
      </c>
    </row>
    <row r="206" spans="3:8" ht="12.75" customHeight="1">
      <c r="C206" s="44">
        <v>6898103</v>
      </c>
      <c r="D206" s="45">
        <f aca="true" t="shared" si="6" ref="D206:D211">SUM(E206:H206)</f>
        <v>34901424</v>
      </c>
      <c r="E206" s="7">
        <v>1991287</v>
      </c>
      <c r="F206" s="7">
        <v>7447101</v>
      </c>
      <c r="G206" s="7">
        <v>1189915</v>
      </c>
      <c r="H206" s="8">
        <v>24273121</v>
      </c>
    </row>
    <row r="207" spans="2:10" ht="18" outlineLevel="1">
      <c r="B207" s="18" t="s">
        <v>18</v>
      </c>
      <c r="C207" s="46">
        <f>C206/$I207</f>
        <v>0.16502825498479923</v>
      </c>
      <c r="D207" s="47">
        <f t="shared" si="6"/>
        <v>0.8349717450152008</v>
      </c>
      <c r="E207" s="16">
        <f>E206/$I207</f>
        <v>0.04763898404879079</v>
      </c>
      <c r="F207" s="16">
        <f>F206/$I207</f>
        <v>0.17816232705216975</v>
      </c>
      <c r="G207" s="16">
        <f>G206/$I207</f>
        <v>0.02846718815741623</v>
      </c>
      <c r="H207" s="17">
        <f>H206/$I207</f>
        <v>0.580703245756824</v>
      </c>
      <c r="I207" s="4">
        <f>SUM(C206:H206)-D206</f>
        <v>41799527</v>
      </c>
      <c r="J207" s="6">
        <f>I207/$I$203</f>
        <v>0.844331556352154</v>
      </c>
    </row>
    <row r="208" spans="3:8" ht="12.75" customHeight="1">
      <c r="C208" s="44">
        <v>440267</v>
      </c>
      <c r="D208" s="45">
        <f t="shared" si="6"/>
        <v>1227080</v>
      </c>
      <c r="E208" s="7">
        <v>51258</v>
      </c>
      <c r="F208" s="7">
        <v>375414</v>
      </c>
      <c r="G208" s="7">
        <v>0</v>
      </c>
      <c r="H208" s="8">
        <v>800408</v>
      </c>
    </row>
    <row r="209" spans="2:10" ht="18" outlineLevel="1">
      <c r="B209" s="18" t="s">
        <v>19</v>
      </c>
      <c r="C209" s="46">
        <f>C208/$I209</f>
        <v>0.2640524138046849</v>
      </c>
      <c r="D209" s="47">
        <f t="shared" si="6"/>
        <v>0.7359475861953151</v>
      </c>
      <c r="E209" s="16">
        <f>E208/$I209</f>
        <v>0.030742251013136438</v>
      </c>
      <c r="F209" s="16">
        <f>F208/$I209</f>
        <v>0.22515649112032468</v>
      </c>
      <c r="G209" s="16">
        <f>G208/$I209</f>
        <v>0</v>
      </c>
      <c r="H209" s="17">
        <f>H208/$I209</f>
        <v>0.48004884406185394</v>
      </c>
      <c r="I209" s="4">
        <f>SUM(C208:H208)-D208</f>
        <v>1667347</v>
      </c>
      <c r="J209" s="6">
        <f>I209/$I$203</f>
        <v>0.03367965593220935</v>
      </c>
    </row>
    <row r="210" spans="3:8" ht="12.75" customHeight="1">
      <c r="C210" s="44">
        <v>3626728</v>
      </c>
      <c r="D210" s="45">
        <f t="shared" si="6"/>
        <v>2412456</v>
      </c>
      <c r="E210" s="7">
        <v>65353</v>
      </c>
      <c r="F210" s="7">
        <v>440254</v>
      </c>
      <c r="G210" s="7">
        <v>0</v>
      </c>
      <c r="H210" s="8">
        <v>1906849</v>
      </c>
    </row>
    <row r="211" spans="2:10" ht="18.75" outlineLevel="1" thickBot="1">
      <c r="B211" s="18" t="s">
        <v>20</v>
      </c>
      <c r="C211" s="48">
        <f>C210/$I211</f>
        <v>0.6005327872109875</v>
      </c>
      <c r="D211" s="49">
        <f t="shared" si="6"/>
        <v>0.39946721278901254</v>
      </c>
      <c r="E211" s="9">
        <f>E210/$I211</f>
        <v>0.010821495089402807</v>
      </c>
      <c r="F211" s="9">
        <f>F210/$I211</f>
        <v>0.0728995837848292</v>
      </c>
      <c r="G211" s="9">
        <f>G210/$I211</f>
        <v>0</v>
      </c>
      <c r="H211" s="10">
        <f>H210/$I211</f>
        <v>0.3157461339147805</v>
      </c>
      <c r="I211" s="4">
        <f>SUM(C210:H210)-D210</f>
        <v>6039184</v>
      </c>
      <c r="J211" s="6">
        <f>I211/$I$203</f>
        <v>0.12198878771563675</v>
      </c>
    </row>
    <row r="212" spans="3:8" ht="12.75" customHeight="1" thickBot="1">
      <c r="C212" s="14"/>
      <c r="D212" s="14"/>
      <c r="E212" s="14"/>
      <c r="F212" s="14"/>
      <c r="G212" s="14"/>
      <c r="H212" s="14"/>
    </row>
    <row r="213" spans="3:8" ht="12.75" customHeight="1">
      <c r="C213" s="44">
        <v>67</v>
      </c>
      <c r="D213" s="45">
        <f>SUM(E213:H213)</f>
        <v>22</v>
      </c>
      <c r="E213" s="7">
        <v>2</v>
      </c>
      <c r="F213" s="7">
        <v>15</v>
      </c>
      <c r="G213" s="7">
        <v>0</v>
      </c>
      <c r="H213" s="8">
        <v>5</v>
      </c>
    </row>
    <row r="214" spans="2:9" ht="18.75" customHeight="1" thickBot="1">
      <c r="B214" s="29" t="s">
        <v>43</v>
      </c>
      <c r="C214" s="52">
        <f>C213/$I214</f>
        <v>0.7528089887640449</v>
      </c>
      <c r="D214" s="54">
        <f>SUM(E214:H214)</f>
        <v>0.24719101123595505</v>
      </c>
      <c r="E214" s="21">
        <f>E213/$I214</f>
        <v>0.02247191011235955</v>
      </c>
      <c r="F214" s="21">
        <f>F213/$I214</f>
        <v>0.16853932584269662</v>
      </c>
      <c r="G214" s="21">
        <f>G213/$I214</f>
        <v>0</v>
      </c>
      <c r="H214" s="22">
        <f>H213/$I214</f>
        <v>0.056179775280898875</v>
      </c>
      <c r="I214" s="4">
        <f>SUM(C213:H213)-D213</f>
        <v>89</v>
      </c>
    </row>
    <row r="215" spans="1:8" ht="13.5" customHeight="1" thickBot="1">
      <c r="A215" s="119" t="s">
        <v>54</v>
      </c>
      <c r="B215" s="121"/>
      <c r="C215" s="24"/>
      <c r="D215" s="23"/>
      <c r="E215" s="23"/>
      <c r="F215" s="23"/>
      <c r="G215" s="23"/>
      <c r="H215" s="23"/>
    </row>
    <row r="216" spans="3:8" ht="12" customHeight="1" thickBot="1">
      <c r="C216" s="14"/>
      <c r="D216" s="14"/>
      <c r="E216" s="14"/>
      <c r="F216" s="14"/>
      <c r="G216" s="14"/>
      <c r="H216" s="14"/>
    </row>
    <row r="217" spans="3:8" ht="12.75" customHeight="1">
      <c r="C217" s="44">
        <v>16980</v>
      </c>
      <c r="D217" s="45">
        <f>SUM(E217:H217)</f>
        <v>32316</v>
      </c>
      <c r="E217" s="7">
        <v>2021</v>
      </c>
      <c r="F217" s="7">
        <v>16185</v>
      </c>
      <c r="G217" s="7">
        <v>827</v>
      </c>
      <c r="H217" s="8">
        <v>13283</v>
      </c>
    </row>
    <row r="218" spans="2:9" ht="18.75" customHeight="1" thickBot="1">
      <c r="B218" s="29" t="s">
        <v>99</v>
      </c>
      <c r="C218" s="52">
        <f>C217/$I218</f>
        <v>0.34444985394352484</v>
      </c>
      <c r="D218" s="54">
        <f>SUM(E218:H218)</f>
        <v>0.6555501460564751</v>
      </c>
      <c r="E218" s="21">
        <f>E217/$I218</f>
        <v>0.040997241155469</v>
      </c>
      <c r="F218" s="21">
        <f>F217/$I218</f>
        <v>0.32832278481012656</v>
      </c>
      <c r="G218" s="21">
        <f>G217/$I218</f>
        <v>0.016776209023044466</v>
      </c>
      <c r="H218" s="22">
        <f>H217/$I218</f>
        <v>0.2694539110678351</v>
      </c>
      <c r="I218" s="4">
        <f>SUM(C217:H217)-D217</f>
        <v>49296</v>
      </c>
    </row>
    <row r="219" spans="1:2" ht="13.5" thickBot="1">
      <c r="A219" s="119" t="s">
        <v>55</v>
      </c>
      <c r="B219" s="121"/>
    </row>
    <row r="220" ht="11.25" customHeight="1"/>
    <row r="221" spans="2:3" ht="18.75" customHeight="1">
      <c r="B221" s="122" t="s">
        <v>100</v>
      </c>
      <c r="C221" s="122"/>
    </row>
    <row r="222" ht="18.75" customHeight="1">
      <c r="B222" s="30" t="s">
        <v>101</v>
      </c>
    </row>
    <row r="223" spans="3:9" ht="12.75" customHeight="1" thickBot="1">
      <c r="C223" s="73"/>
      <c r="D223" s="73"/>
      <c r="E223" s="7"/>
      <c r="F223" s="7"/>
      <c r="G223" s="7"/>
      <c r="H223" s="7"/>
      <c r="I223" s="36"/>
    </row>
    <row r="224" spans="3:9" ht="12.75" customHeight="1">
      <c r="C224" s="44">
        <v>327</v>
      </c>
      <c r="D224" s="45">
        <v>45</v>
      </c>
      <c r="E224" s="7"/>
      <c r="F224" s="7"/>
      <c r="G224" s="7"/>
      <c r="H224" s="7"/>
      <c r="I224" s="36"/>
    </row>
    <row r="225" spans="1:8" ht="18.75" thickBot="1">
      <c r="A225" s="2" t="s">
        <v>96</v>
      </c>
      <c r="C225" s="52">
        <f>C224/(C224+D224)</f>
        <v>0.8790322580645161</v>
      </c>
      <c r="D225" s="54">
        <f>D224/(C224+D224)</f>
        <v>0.12096774193548387</v>
      </c>
      <c r="E225" s="25"/>
      <c r="F225" s="26"/>
      <c r="G225" s="26"/>
      <c r="H225" s="26"/>
    </row>
    <row r="226" spans="1:2" ht="13.5" thickBot="1">
      <c r="A226" s="119" t="s">
        <v>98</v>
      </c>
      <c r="B226" s="123"/>
    </row>
    <row r="227" spans="2:8" ht="12.75" customHeight="1" thickBot="1">
      <c r="B227" s="118" t="s">
        <v>121</v>
      </c>
      <c r="C227" s="116">
        <v>0.9263</v>
      </c>
      <c r="D227" s="117">
        <v>0.0737</v>
      </c>
      <c r="E227" s="72"/>
      <c r="F227" s="72"/>
      <c r="G227" s="72"/>
      <c r="H227" s="72"/>
    </row>
    <row r="228" spans="3:9" ht="12.75" customHeight="1">
      <c r="C228" s="72"/>
      <c r="D228" s="72"/>
      <c r="E228" s="7"/>
      <c r="F228" s="7"/>
      <c r="G228" s="7"/>
      <c r="H228" s="7"/>
      <c r="I228" s="36"/>
    </row>
    <row r="229" spans="1:2" ht="18.75" thickBot="1">
      <c r="A229" s="67" t="s">
        <v>111</v>
      </c>
      <c r="B229" s="68"/>
    </row>
    <row r="230" spans="1:2" ht="12.75" customHeight="1" thickBot="1">
      <c r="A230" s="119" t="s">
        <v>115</v>
      </c>
      <c r="B230" s="121"/>
    </row>
    <row r="231" spans="1:4" ht="12.75" customHeight="1">
      <c r="A231" s="69"/>
      <c r="C231" s="53">
        <v>100462</v>
      </c>
      <c r="D231" s="56">
        <v>3162</v>
      </c>
    </row>
    <row r="232" spans="1:4" ht="18.75" thickBot="1">
      <c r="A232" s="69"/>
      <c r="B232" s="70" t="s">
        <v>112</v>
      </c>
      <c r="C232" s="52">
        <f>C231/(C231+D231)</f>
        <v>0.9694858333976685</v>
      </c>
      <c r="D232" s="54">
        <f>D231/(C231+D231)</f>
        <v>0.030514166602331506</v>
      </c>
    </row>
    <row r="233" spans="1:4" ht="12.75" customHeight="1" thickBot="1">
      <c r="A233" s="69"/>
      <c r="B233" s="70"/>
      <c r="C233" s="71"/>
      <c r="D233" s="71"/>
    </row>
    <row r="234" spans="1:4" ht="15" customHeight="1">
      <c r="A234" s="69"/>
      <c r="C234" s="53">
        <v>6660</v>
      </c>
      <c r="D234" s="56">
        <v>2229</v>
      </c>
    </row>
    <row r="235" spans="1:4" ht="18.75" thickBot="1">
      <c r="A235" s="69"/>
      <c r="B235" s="3" t="s">
        <v>113</v>
      </c>
      <c r="C235" s="74">
        <f>C234/(C234+D234)</f>
        <v>0.7492406344920689</v>
      </c>
      <c r="D235" s="75">
        <f>D234/(C234+D234)</f>
        <v>0.25075936550793115</v>
      </c>
    </row>
    <row r="236" spans="2:4" ht="12.75" customHeight="1">
      <c r="B236" s="122" t="s">
        <v>116</v>
      </c>
      <c r="C236" s="122"/>
      <c r="D236" s="122"/>
    </row>
    <row r="237" ht="18.75" thickBot="1"/>
    <row r="238" spans="1:8" ht="18.75" thickBot="1">
      <c r="A238" s="2" t="s">
        <v>122</v>
      </c>
      <c r="C238" s="42">
        <f>(C240+C243+C246+C249+C252+C255)/$I239</f>
        <v>0.8085106382978723</v>
      </c>
      <c r="D238" s="43">
        <f>SUM(E238:H238)</f>
        <v>0.19148936170212766</v>
      </c>
      <c r="E238" s="42">
        <f>(E240+E243+E246+E249+E252+E255)/$I239</f>
        <v>0.02127659574468085</v>
      </c>
      <c r="F238" s="42">
        <f>(F240+F243+F246+F249+F252+F255)/$I239</f>
        <v>0.14893617021276595</v>
      </c>
      <c r="G238" s="42">
        <f>(G240+G243+G246+G249+G252+G255)/$I239</f>
        <v>0</v>
      </c>
      <c r="H238" s="42">
        <f>(H240+H243+H246+H249+H252+H255)/$I239</f>
        <v>0.02127659574468085</v>
      </c>
    </row>
    <row r="239" spans="1:9" ht="13.5" thickBot="1">
      <c r="A239" s="119" t="s">
        <v>241</v>
      </c>
      <c r="B239" s="120"/>
      <c r="C239" s="120"/>
      <c r="D239" s="121"/>
      <c r="E239" s="4">
        <f>SUM(E240:E256)</f>
        <v>1</v>
      </c>
      <c r="F239" s="4">
        <f>SUM(F240:F256)</f>
        <v>7</v>
      </c>
      <c r="G239" s="4">
        <f>SUM(G240:G256)</f>
        <v>0</v>
      </c>
      <c r="H239" s="4">
        <f>SUM(H240:H256)</f>
        <v>1</v>
      </c>
      <c r="I239" s="4">
        <f>SUM(I240:I256)</f>
        <v>47</v>
      </c>
    </row>
    <row r="240" spans="3:9" ht="18">
      <c r="C240" s="113">
        <v>10</v>
      </c>
      <c r="D240" s="114">
        <v>2</v>
      </c>
      <c r="E240" s="115">
        <v>0</v>
      </c>
      <c r="F240" s="115">
        <v>1</v>
      </c>
      <c r="G240" s="115">
        <v>0</v>
      </c>
      <c r="H240" s="115">
        <v>1</v>
      </c>
      <c r="I240" s="4"/>
    </row>
    <row r="241" spans="2:9" ht="18.75" thickBot="1">
      <c r="B241" s="3" t="s">
        <v>149</v>
      </c>
      <c r="C241" s="74">
        <f>C240/(C240+D240)</f>
        <v>0.8333333333333334</v>
      </c>
      <c r="D241" s="75">
        <f>D240/(C240+D240)</f>
        <v>0.16666666666666666</v>
      </c>
      <c r="I241" s="4">
        <f>SUM(C240:H240)-D240</f>
        <v>12</v>
      </c>
    </row>
    <row r="242" ht="18.75" thickBot="1"/>
    <row r="243" spans="3:8" ht="18">
      <c r="C243" s="113">
        <v>22</v>
      </c>
      <c r="D243" s="114">
        <v>5</v>
      </c>
      <c r="E243" s="115">
        <v>1</v>
      </c>
      <c r="F243" s="115">
        <v>4</v>
      </c>
      <c r="G243" s="115">
        <v>0</v>
      </c>
      <c r="H243" s="115">
        <v>0</v>
      </c>
    </row>
    <row r="244" spans="2:9" ht="18.75" thickBot="1">
      <c r="B244" s="3" t="s">
        <v>151</v>
      </c>
      <c r="C244" s="74">
        <f>C243/(C243+D243)</f>
        <v>0.8148148148148148</v>
      </c>
      <c r="D244" s="75">
        <f>D243/(C243+D243)</f>
        <v>0.18518518518518517</v>
      </c>
      <c r="I244" s="4">
        <f>SUM(C243:H243)-D243</f>
        <v>27</v>
      </c>
    </row>
    <row r="245" ht="18.75" thickBot="1"/>
    <row r="246" spans="3:8" ht="18">
      <c r="C246" s="113">
        <v>1</v>
      </c>
      <c r="D246" s="114">
        <v>1</v>
      </c>
      <c r="E246" s="115">
        <v>0</v>
      </c>
      <c r="F246" s="115">
        <v>1</v>
      </c>
      <c r="G246" s="115">
        <v>0</v>
      </c>
      <c r="H246" s="115">
        <v>0</v>
      </c>
    </row>
    <row r="247" spans="2:9" ht="18.75" thickBot="1">
      <c r="B247" s="3" t="s">
        <v>152</v>
      </c>
      <c r="C247" s="74">
        <f>C246/(C246+D246)</f>
        <v>0.5</v>
      </c>
      <c r="D247" s="75">
        <f>D246/(C246+D246)</f>
        <v>0.5</v>
      </c>
      <c r="I247" s="4">
        <f>SUM(C246:H246)-D246</f>
        <v>2</v>
      </c>
    </row>
    <row r="248" ht="18.75" thickBot="1"/>
    <row r="249" spans="3:8" ht="18">
      <c r="C249" s="113">
        <v>2</v>
      </c>
      <c r="D249" s="114">
        <v>0</v>
      </c>
      <c r="E249" s="115">
        <v>0</v>
      </c>
      <c r="F249" s="115">
        <v>0</v>
      </c>
      <c r="G249" s="115">
        <v>0</v>
      </c>
      <c r="H249" s="115">
        <v>0</v>
      </c>
    </row>
    <row r="250" spans="2:9" ht="18.75" thickBot="1">
      <c r="B250" s="3" t="s">
        <v>238</v>
      </c>
      <c r="C250" s="74">
        <f>C249/(C249+D249)</f>
        <v>1</v>
      </c>
      <c r="D250" s="75">
        <f>D249/(C249+D249)</f>
        <v>0</v>
      </c>
      <c r="I250" s="4">
        <f>SUM(C249:H249)-D249</f>
        <v>2</v>
      </c>
    </row>
    <row r="251" ht="18.75" thickBot="1"/>
    <row r="252" spans="3:8" ht="18">
      <c r="C252" s="113">
        <v>1</v>
      </c>
      <c r="D252" s="114">
        <v>0</v>
      </c>
      <c r="E252" s="115">
        <v>0</v>
      </c>
      <c r="F252" s="115">
        <v>1</v>
      </c>
      <c r="G252" s="115">
        <v>0</v>
      </c>
      <c r="H252" s="115">
        <v>0</v>
      </c>
    </row>
    <row r="253" spans="2:9" ht="18.75" thickBot="1">
      <c r="B253" s="3" t="s">
        <v>153</v>
      </c>
      <c r="C253" s="74">
        <f>C252/(C252+D252)</f>
        <v>1</v>
      </c>
      <c r="D253" s="75">
        <f>D252/(C252+D252)</f>
        <v>0</v>
      </c>
      <c r="I253" s="4">
        <f>SUM(C252:H252)-D252</f>
        <v>2</v>
      </c>
    </row>
    <row r="254" ht="18.75" thickBot="1"/>
    <row r="255" spans="3:8" ht="18">
      <c r="C255" s="113">
        <v>2</v>
      </c>
      <c r="D255" s="114">
        <v>0</v>
      </c>
      <c r="E255" s="115">
        <v>0</v>
      </c>
      <c r="F255" s="115">
        <v>0</v>
      </c>
      <c r="G255" s="115">
        <v>0</v>
      </c>
      <c r="H255" s="115">
        <v>0</v>
      </c>
    </row>
    <row r="256" spans="2:9" ht="18.75" thickBot="1">
      <c r="B256" s="3" t="s">
        <v>154</v>
      </c>
      <c r="C256" s="74">
        <f>C255/(C255+D255)</f>
        <v>1</v>
      </c>
      <c r="D256" s="75">
        <f>D255/(C255+D255)</f>
        <v>0</v>
      </c>
      <c r="I256" s="4">
        <f>SUM(C255:H255)-D255</f>
        <v>2</v>
      </c>
    </row>
    <row r="257" ht="18.75" thickBot="1"/>
    <row r="258" spans="1:8" ht="18.75" thickBot="1">
      <c r="A258" s="2" t="s">
        <v>244</v>
      </c>
      <c r="C258" s="42">
        <f>(C260+C263+C266+C269+C272+C275)/$I259</f>
        <v>0.5454545454545454</v>
      </c>
      <c r="D258" s="43">
        <f>SUM(E258:H258)</f>
        <v>0.4545454545454546</v>
      </c>
      <c r="E258" s="42">
        <f>(E260+E263+E266+E269+E272+E275)/$I259</f>
        <v>0</v>
      </c>
      <c r="F258" s="42">
        <f>(F260+F263+F266+F269+F272+F275)/$I259</f>
        <v>0.09090909090909091</v>
      </c>
      <c r="G258" s="42">
        <f>(G260+G263+G266+G269+G272+G275)/$I259</f>
        <v>0.2727272727272727</v>
      </c>
      <c r="H258" s="42">
        <f>(H260+H263+H266+H269+H272+H275)/$I259</f>
        <v>0.09090909090909091</v>
      </c>
    </row>
    <row r="259" spans="1:9" ht="13.5" thickBot="1">
      <c r="A259" s="119" t="s">
        <v>242</v>
      </c>
      <c r="B259" s="120"/>
      <c r="C259" s="120"/>
      <c r="D259" s="121"/>
      <c r="E259" s="4">
        <f>SUM(E260:E276)</f>
        <v>0</v>
      </c>
      <c r="F259" s="4">
        <f>SUM(F260:F276)</f>
        <v>1</v>
      </c>
      <c r="G259" s="4">
        <f>SUM(G260:G276)</f>
        <v>3</v>
      </c>
      <c r="H259" s="4">
        <f>SUM(H260:H276)</f>
        <v>1</v>
      </c>
      <c r="I259" s="4">
        <f>SUM(I260:I276)</f>
        <v>11</v>
      </c>
    </row>
    <row r="260" spans="3:9" ht="18">
      <c r="C260" s="113">
        <v>6</v>
      </c>
      <c r="D260" s="114">
        <v>5</v>
      </c>
      <c r="E260" s="115">
        <v>0</v>
      </c>
      <c r="F260" s="115">
        <v>1</v>
      </c>
      <c r="G260" s="115">
        <v>3</v>
      </c>
      <c r="H260" s="115">
        <v>1</v>
      </c>
      <c r="I260" s="4"/>
    </row>
    <row r="261" spans="2:9" ht="18.75" thickBot="1">
      <c r="B261" s="3" t="s">
        <v>243</v>
      </c>
      <c r="C261" s="74">
        <f>C260/(C260+D260)</f>
        <v>0.5454545454545454</v>
      </c>
      <c r="D261" s="75">
        <f>D260/(C260+D260)</f>
        <v>0.45454545454545453</v>
      </c>
      <c r="I261" s="4">
        <f>SUM(C260:H260)-D260</f>
        <v>11</v>
      </c>
    </row>
  </sheetData>
  <mergeCells count="27">
    <mergeCell ref="A137:B137"/>
    <mergeCell ref="A55:B55"/>
    <mergeCell ref="A142:B142"/>
    <mergeCell ref="A146:B146"/>
    <mergeCell ref="A36:B36"/>
    <mergeCell ref="C4:H4"/>
    <mergeCell ref="A1:J1"/>
    <mergeCell ref="A2:J2"/>
    <mergeCell ref="A9:B9"/>
    <mergeCell ref="A150:B150"/>
    <mergeCell ref="A154:B154"/>
    <mergeCell ref="A158:B158"/>
    <mergeCell ref="A162:B162"/>
    <mergeCell ref="A166:B166"/>
    <mergeCell ref="A171:B171"/>
    <mergeCell ref="A174:B174"/>
    <mergeCell ref="A190:B190"/>
    <mergeCell ref="A259:D259"/>
    <mergeCell ref="A230:B230"/>
    <mergeCell ref="B236:D236"/>
    <mergeCell ref="A194:B194"/>
    <mergeCell ref="A226:B226"/>
    <mergeCell ref="A204:B204"/>
    <mergeCell ref="A215:B215"/>
    <mergeCell ref="A219:B219"/>
    <mergeCell ref="B221:C221"/>
    <mergeCell ref="A239:D239"/>
  </mergeCells>
  <printOptions horizontalCentered="1"/>
  <pageMargins left="0" right="0" top="0" bottom="0.5" header="0" footer="0"/>
  <pageSetup fitToHeight="40" horizontalDpi="600" verticalDpi="600" orientation="portrait" scale="67" r:id="rId1"/>
  <headerFooter alignWithMargins="0">
    <oddFooter>&amp;L&amp;8&amp;D&amp;C&amp;8&amp;A&amp;R&amp;8&amp;P of &amp;N</oddFooter>
  </headerFooter>
  <rowBreaks count="3" manualBreakCount="3">
    <brk id="70" max="9" man="1"/>
    <brk id="134" max="9" man="1"/>
    <brk id="19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K9" sqref="K9"/>
    </sheetView>
  </sheetViews>
  <sheetFormatPr defaultColWidth="9.140625" defaultRowHeight="12.75"/>
  <cols>
    <col min="1" max="1" width="25.28125" style="0" customWidth="1"/>
    <col min="2" max="2" width="1.7109375" style="0" customWidth="1"/>
    <col min="3" max="3" width="7.57421875" style="0" customWidth="1"/>
    <col min="4" max="4" width="11.7109375" style="0" customWidth="1"/>
    <col min="5" max="9" width="7.7109375" style="0" customWidth="1"/>
  </cols>
  <sheetData>
    <row r="1" spans="1:10" ht="30.75" thickBo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4" thickBot="1">
      <c r="A2" s="128">
        <v>2005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0" ht="7.5" customHeight="1" thickBot="1">
      <c r="A3" s="2"/>
      <c r="B3" s="3"/>
      <c r="J3" s="6"/>
    </row>
    <row r="4" spans="1:10" ht="24.75" thickBot="1" thickTop="1">
      <c r="A4" s="2"/>
      <c r="B4" s="3"/>
      <c r="C4" s="124" t="s">
        <v>2</v>
      </c>
      <c r="D4" s="125"/>
      <c r="E4" s="125"/>
      <c r="F4" s="125"/>
      <c r="G4" s="125"/>
      <c r="H4" s="126"/>
      <c r="J4" s="6"/>
    </row>
    <row r="5" spans="1:10" ht="18.75" thickBot="1">
      <c r="A5" s="2"/>
      <c r="B5" s="3"/>
      <c r="C5" s="79" t="s">
        <v>1</v>
      </c>
      <c r="D5" s="80" t="s">
        <v>95</v>
      </c>
      <c r="E5" s="37">
        <v>7</v>
      </c>
      <c r="F5" s="37">
        <v>8</v>
      </c>
      <c r="G5" s="37">
        <v>9</v>
      </c>
      <c r="H5" s="39">
        <v>10</v>
      </c>
      <c r="I5" s="1" t="s">
        <v>15</v>
      </c>
      <c r="J5" s="5"/>
    </row>
    <row r="6" spans="1:9" ht="12.75">
      <c r="A6" s="76" t="s">
        <v>118</v>
      </c>
      <c r="C6" s="81"/>
      <c r="D6" s="81"/>
      <c r="E6" s="81"/>
      <c r="F6" s="81"/>
      <c r="G6" s="81"/>
      <c r="H6" s="81"/>
      <c r="I6" s="81"/>
    </row>
    <row r="7" spans="1:9" ht="12.75">
      <c r="A7" s="76"/>
      <c r="C7" s="81"/>
      <c r="D7" s="81"/>
      <c r="E7" s="81"/>
      <c r="F7" s="81"/>
      <c r="G7" s="81"/>
      <c r="H7" s="81"/>
      <c r="I7" s="81"/>
    </row>
    <row r="8" spans="3:9" ht="12.75">
      <c r="C8" s="81"/>
      <c r="D8" s="81"/>
      <c r="E8" s="81"/>
      <c r="F8" s="81"/>
      <c r="G8" s="81"/>
      <c r="H8" s="81"/>
      <c r="I8" s="81"/>
    </row>
    <row r="9" spans="1:9" s="30" customFormat="1" ht="15">
      <c r="A9" s="77" t="s">
        <v>120</v>
      </c>
      <c r="B9" s="78"/>
      <c r="C9" s="82">
        <v>10</v>
      </c>
      <c r="D9" s="82">
        <v>4</v>
      </c>
      <c r="E9" s="82">
        <v>1</v>
      </c>
      <c r="F9" s="82">
        <v>1</v>
      </c>
      <c r="G9" s="82">
        <v>1</v>
      </c>
      <c r="H9" s="82">
        <v>1</v>
      </c>
      <c r="I9" s="82">
        <f aca="true" t="shared" si="0" ref="I9:I15">SUM(C9:D9)</f>
        <v>14</v>
      </c>
    </row>
    <row r="10" spans="1:9" s="78" customFormat="1" ht="15">
      <c r="A10" s="77" t="s">
        <v>7</v>
      </c>
      <c r="C10" s="82">
        <v>4</v>
      </c>
      <c r="D10" s="82">
        <v>1</v>
      </c>
      <c r="E10" s="82">
        <v>0</v>
      </c>
      <c r="F10" s="82">
        <v>1</v>
      </c>
      <c r="G10" s="82">
        <v>0</v>
      </c>
      <c r="H10" s="82">
        <v>0</v>
      </c>
      <c r="I10" s="82">
        <f t="shared" si="0"/>
        <v>5</v>
      </c>
    </row>
    <row r="11" spans="1:9" s="78" customFormat="1" ht="15">
      <c r="A11" s="77" t="s">
        <v>5</v>
      </c>
      <c r="C11" s="82">
        <v>5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f t="shared" si="0"/>
        <v>5</v>
      </c>
    </row>
    <row r="12" spans="1:9" s="78" customFormat="1" ht="15">
      <c r="A12" s="77" t="s">
        <v>8</v>
      </c>
      <c r="C12" s="82">
        <v>4</v>
      </c>
      <c r="D12" s="82">
        <v>4</v>
      </c>
      <c r="E12" s="82">
        <v>0</v>
      </c>
      <c r="F12" s="82">
        <v>4</v>
      </c>
      <c r="G12" s="82">
        <v>0</v>
      </c>
      <c r="H12" s="82">
        <v>0</v>
      </c>
      <c r="I12" s="82">
        <f t="shared" si="0"/>
        <v>8</v>
      </c>
    </row>
    <row r="13" spans="1:9" s="78" customFormat="1" ht="15">
      <c r="A13" s="77" t="s">
        <v>117</v>
      </c>
      <c r="C13" s="82">
        <v>5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f t="shared" si="0"/>
        <v>5</v>
      </c>
    </row>
    <row r="14" spans="1:9" s="78" customFormat="1" ht="15">
      <c r="A14" s="77" t="s">
        <v>4</v>
      </c>
      <c r="C14" s="82">
        <v>8</v>
      </c>
      <c r="D14" s="82">
        <v>1</v>
      </c>
      <c r="E14" s="82">
        <v>0</v>
      </c>
      <c r="F14" s="82">
        <v>0</v>
      </c>
      <c r="G14" s="82">
        <v>0</v>
      </c>
      <c r="H14" s="82">
        <v>1</v>
      </c>
      <c r="I14" s="82">
        <f t="shared" si="0"/>
        <v>9</v>
      </c>
    </row>
    <row r="15" spans="1:9" s="30" customFormat="1" ht="15">
      <c r="A15" s="77" t="s">
        <v>119</v>
      </c>
      <c r="B15" s="78"/>
      <c r="C15" s="82">
        <v>4</v>
      </c>
      <c r="D15" s="82">
        <v>1</v>
      </c>
      <c r="E15" s="82">
        <v>1</v>
      </c>
      <c r="F15" s="82">
        <v>0</v>
      </c>
      <c r="G15" s="82">
        <v>0</v>
      </c>
      <c r="H15" s="82">
        <v>0</v>
      </c>
      <c r="I15" s="82">
        <f t="shared" si="0"/>
        <v>5</v>
      </c>
    </row>
  </sheetData>
  <mergeCells count="3">
    <mergeCell ref="A1:J1"/>
    <mergeCell ref="A2:J2"/>
    <mergeCell ref="C4:H4"/>
  </mergeCells>
  <printOptions/>
  <pageMargins left="0.75" right="0.75" top="1" bottom="1" header="0.5" footer="0.5"/>
  <pageSetup horizontalDpi="600" verticalDpi="600" orientation="portrait" r:id="rId1"/>
  <ignoredErrors>
    <ignoredError sqref="I9:I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="75" zoomScaleNormal="75" workbookViewId="0" topLeftCell="A1">
      <pane xSplit="2" ySplit="17" topLeftCell="C18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B21" sqref="B21"/>
    </sheetView>
  </sheetViews>
  <sheetFormatPr defaultColWidth="9.140625" defaultRowHeight="12.75"/>
  <cols>
    <col min="1" max="1" width="14.421875" style="83" customWidth="1"/>
    <col min="2" max="2" width="62.00390625" style="84" customWidth="1"/>
    <col min="3" max="3" width="8.7109375" style="100" customWidth="1"/>
    <col min="4" max="4" width="13.8515625" style="100" customWidth="1"/>
    <col min="5" max="5" width="9.28125" style="100" customWidth="1"/>
    <col min="6" max="6" width="10.7109375" style="100" customWidth="1"/>
    <col min="7" max="7" width="15.8515625" style="100" customWidth="1"/>
    <col min="8" max="8" width="16.140625" style="100" customWidth="1"/>
    <col min="9" max="16384" width="9.140625" style="84" customWidth="1"/>
  </cols>
  <sheetData>
    <row r="1" spans="2:8" ht="12.75">
      <c r="B1" s="131" t="s">
        <v>150</v>
      </c>
      <c r="C1" s="131"/>
      <c r="D1" s="131"/>
      <c r="E1" s="131"/>
      <c r="F1" s="131"/>
      <c r="G1" s="131"/>
      <c r="H1" s="131"/>
    </row>
    <row r="2" spans="2:8" ht="12" customHeight="1" thickBot="1">
      <c r="B2" s="136" t="s">
        <v>221</v>
      </c>
      <c r="C2" s="131"/>
      <c r="D2" s="131"/>
      <c r="E2" s="131"/>
      <c r="F2" s="131"/>
      <c r="G2" s="131"/>
      <c r="H2" s="131"/>
    </row>
    <row r="3" spans="1:8" ht="13.5" customHeight="1" thickBot="1">
      <c r="A3" s="111"/>
      <c r="B3" s="112" t="s">
        <v>237</v>
      </c>
      <c r="C3" s="107">
        <v>2006</v>
      </c>
      <c r="D3" s="107">
        <v>2005</v>
      </c>
      <c r="E3" s="107">
        <v>2004</v>
      </c>
      <c r="F3" s="107">
        <v>2003</v>
      </c>
      <c r="G3" s="107">
        <v>2002</v>
      </c>
      <c r="H3" s="108">
        <v>2001</v>
      </c>
    </row>
    <row r="4" spans="1:8" ht="12">
      <c r="A4" s="106" t="s">
        <v>149</v>
      </c>
      <c r="B4" s="88" t="s">
        <v>235</v>
      </c>
      <c r="C4" s="94"/>
      <c r="D4" s="94"/>
      <c r="E4" s="94"/>
      <c r="F4" s="94"/>
      <c r="G4" s="94"/>
      <c r="H4" s="95"/>
    </row>
    <row r="5" spans="1:8" ht="12">
      <c r="A5" s="89"/>
      <c r="B5" s="85" t="s">
        <v>123</v>
      </c>
      <c r="C5" s="96"/>
      <c r="D5" s="96" t="s">
        <v>124</v>
      </c>
      <c r="E5" s="96" t="s">
        <v>125</v>
      </c>
      <c r="F5" s="96" t="s">
        <v>124</v>
      </c>
      <c r="G5" s="96" t="s">
        <v>124</v>
      </c>
      <c r="H5" s="97" t="s">
        <v>124</v>
      </c>
    </row>
    <row r="6" spans="1:8" ht="12">
      <c r="A6" s="89"/>
      <c r="B6" s="85" t="s">
        <v>126</v>
      </c>
      <c r="C6" s="96"/>
      <c r="D6" s="96" t="s">
        <v>124</v>
      </c>
      <c r="E6" s="96" t="s">
        <v>127</v>
      </c>
      <c r="F6" s="96" t="s">
        <v>128</v>
      </c>
      <c r="G6" s="96" t="s">
        <v>125</v>
      </c>
      <c r="H6" s="97" t="s">
        <v>127</v>
      </c>
    </row>
    <row r="7" spans="1:8" ht="12">
      <c r="A7" s="89"/>
      <c r="B7" s="85" t="s">
        <v>129</v>
      </c>
      <c r="C7" s="96"/>
      <c r="D7" s="96" t="s">
        <v>130</v>
      </c>
      <c r="E7" s="96" t="s">
        <v>124</v>
      </c>
      <c r="F7" s="96" t="s">
        <v>127</v>
      </c>
      <c r="G7" s="96" t="s">
        <v>124</v>
      </c>
      <c r="H7" s="97" t="s">
        <v>124</v>
      </c>
    </row>
    <row r="8" spans="1:8" ht="12">
      <c r="A8" s="89"/>
      <c r="B8" s="85" t="s">
        <v>131</v>
      </c>
      <c r="C8" s="96"/>
      <c r="D8" s="96" t="s">
        <v>124</v>
      </c>
      <c r="E8" s="96" t="s">
        <v>124</v>
      </c>
      <c r="F8" s="96" t="s">
        <v>125</v>
      </c>
      <c r="G8" s="96" t="s">
        <v>124</v>
      </c>
      <c r="H8" s="97" t="s">
        <v>132</v>
      </c>
    </row>
    <row r="9" spans="1:8" ht="12">
      <c r="A9" s="89"/>
      <c r="B9" s="85" t="s">
        <v>133</v>
      </c>
      <c r="C9" s="96"/>
      <c r="D9" s="96" t="s">
        <v>127</v>
      </c>
      <c r="E9" s="96" t="s">
        <v>124</v>
      </c>
      <c r="F9" s="96" t="s">
        <v>124</v>
      </c>
      <c r="G9" s="96" t="s">
        <v>127</v>
      </c>
      <c r="H9" s="97" t="s">
        <v>124</v>
      </c>
    </row>
    <row r="10" spans="1:8" ht="12">
      <c r="A10" s="89"/>
      <c r="B10" s="85" t="s">
        <v>134</v>
      </c>
      <c r="C10" s="96"/>
      <c r="D10" s="96" t="s">
        <v>124</v>
      </c>
      <c r="E10" s="96" t="s">
        <v>124</v>
      </c>
      <c r="F10" s="96" t="s">
        <v>124</v>
      </c>
      <c r="G10" s="96" t="s">
        <v>124</v>
      </c>
      <c r="H10" s="97" t="s">
        <v>124</v>
      </c>
    </row>
    <row r="11" spans="1:8" ht="12">
      <c r="A11" s="89"/>
      <c r="B11" s="85" t="s">
        <v>135</v>
      </c>
      <c r="C11" s="96"/>
      <c r="D11" s="96" t="s">
        <v>124</v>
      </c>
      <c r="E11" s="96" t="s">
        <v>124</v>
      </c>
      <c r="F11" s="96" t="s">
        <v>136</v>
      </c>
      <c r="G11" s="96" t="s">
        <v>124</v>
      </c>
      <c r="H11" s="97" t="s">
        <v>124</v>
      </c>
    </row>
    <row r="12" spans="1:8" ht="12">
      <c r="A12" s="89"/>
      <c r="B12" s="85" t="s">
        <v>137</v>
      </c>
      <c r="C12" s="96"/>
      <c r="D12" s="96" t="s">
        <v>127</v>
      </c>
      <c r="E12" s="96" t="s">
        <v>127</v>
      </c>
      <c r="F12" s="96" t="s">
        <v>127</v>
      </c>
      <c r="G12" s="96" t="s">
        <v>127</v>
      </c>
      <c r="H12" s="97" t="s">
        <v>138</v>
      </c>
    </row>
    <row r="13" spans="1:8" ht="12">
      <c r="A13" s="89"/>
      <c r="B13" s="85" t="s">
        <v>139</v>
      </c>
      <c r="C13" s="96"/>
      <c r="D13" s="96" t="s">
        <v>125</v>
      </c>
      <c r="E13" s="96" t="s">
        <v>124</v>
      </c>
      <c r="F13" s="96" t="s">
        <v>128</v>
      </c>
      <c r="G13" s="96" t="s">
        <v>124</v>
      </c>
      <c r="H13" s="97" t="s">
        <v>124</v>
      </c>
    </row>
    <row r="14" spans="1:8" ht="12">
      <c r="A14" s="89"/>
      <c r="B14" s="85" t="s">
        <v>140</v>
      </c>
      <c r="C14" s="96"/>
      <c r="D14" s="96" t="s">
        <v>127</v>
      </c>
      <c r="E14" s="96" t="s">
        <v>127</v>
      </c>
      <c r="F14" s="96" t="s">
        <v>127</v>
      </c>
      <c r="G14" s="96" t="s">
        <v>125</v>
      </c>
      <c r="H14" s="97" t="s">
        <v>127</v>
      </c>
    </row>
    <row r="15" spans="1:8" ht="12">
      <c r="A15" s="89"/>
      <c r="B15" s="85" t="s">
        <v>141</v>
      </c>
      <c r="C15" s="96"/>
      <c r="D15" s="96" t="s">
        <v>124</v>
      </c>
      <c r="E15" s="96" t="s">
        <v>124</v>
      </c>
      <c r="F15" s="109"/>
      <c r="G15" s="109"/>
      <c r="H15" s="110"/>
    </row>
    <row r="16" spans="1:8" ht="12">
      <c r="A16" s="89"/>
      <c r="B16" s="85" t="s">
        <v>142</v>
      </c>
      <c r="C16" s="96"/>
      <c r="D16" s="96" t="s">
        <v>124</v>
      </c>
      <c r="E16" s="96" t="s">
        <v>124</v>
      </c>
      <c r="F16" s="96" t="s">
        <v>124</v>
      </c>
      <c r="G16" s="96" t="s">
        <v>124</v>
      </c>
      <c r="H16" s="97" t="s">
        <v>124</v>
      </c>
    </row>
    <row r="17" spans="1:8" ht="12">
      <c r="A17" s="89"/>
      <c r="B17" s="85" t="s">
        <v>143</v>
      </c>
      <c r="C17" s="96"/>
      <c r="D17" s="96" t="s">
        <v>124</v>
      </c>
      <c r="E17" s="96" t="s">
        <v>124</v>
      </c>
      <c r="F17" s="96" t="s">
        <v>124</v>
      </c>
      <c r="G17" s="96" t="s">
        <v>124</v>
      </c>
      <c r="H17" s="97" t="s">
        <v>124</v>
      </c>
    </row>
    <row r="18" spans="1:8" ht="12">
      <c r="A18" s="89"/>
      <c r="B18" s="85" t="s">
        <v>144</v>
      </c>
      <c r="C18" s="96"/>
      <c r="D18" s="96" t="s">
        <v>124</v>
      </c>
      <c r="E18" s="96" t="s">
        <v>145</v>
      </c>
      <c r="F18" s="96" t="s">
        <v>124</v>
      </c>
      <c r="G18" s="96" t="s">
        <v>146</v>
      </c>
      <c r="H18" s="97" t="s">
        <v>124</v>
      </c>
    </row>
    <row r="19" spans="1:8" ht="12.75" thickBot="1">
      <c r="A19" s="91"/>
      <c r="B19" s="86" t="s">
        <v>147</v>
      </c>
      <c r="C19" s="98"/>
      <c r="D19" s="98" t="s">
        <v>124</v>
      </c>
      <c r="E19" s="98" t="s">
        <v>124</v>
      </c>
      <c r="F19" s="98" t="s">
        <v>124</v>
      </c>
      <c r="G19" s="98" t="s">
        <v>148</v>
      </c>
      <c r="H19" s="99" t="s">
        <v>124</v>
      </c>
    </row>
    <row r="20" spans="1:8" ht="12.75" thickBot="1">
      <c r="A20" s="103"/>
      <c r="B20" s="104"/>
      <c r="C20" s="105"/>
      <c r="D20" s="105"/>
      <c r="E20" s="105"/>
      <c r="F20" s="105"/>
      <c r="G20" s="105"/>
      <c r="H20" s="105"/>
    </row>
    <row r="21" spans="1:8" ht="24">
      <c r="A21" s="87" t="s">
        <v>151</v>
      </c>
      <c r="B21" s="88" t="s">
        <v>239</v>
      </c>
      <c r="C21" s="101"/>
      <c r="D21" s="101"/>
      <c r="E21" s="101"/>
      <c r="F21" s="101"/>
      <c r="G21" s="101"/>
      <c r="H21" s="102"/>
    </row>
    <row r="22" spans="1:8" ht="12">
      <c r="A22" s="89"/>
      <c r="B22" s="90" t="s">
        <v>209</v>
      </c>
      <c r="C22" s="96" t="s">
        <v>125</v>
      </c>
      <c r="D22" s="96" t="s">
        <v>124</v>
      </c>
      <c r="E22" s="96" t="s">
        <v>124</v>
      </c>
      <c r="F22" s="96" t="s">
        <v>124</v>
      </c>
      <c r="G22" s="96" t="s">
        <v>124</v>
      </c>
      <c r="H22" s="97" t="s">
        <v>124</v>
      </c>
    </row>
    <row r="23" spans="1:8" ht="12">
      <c r="A23" s="89"/>
      <c r="B23" s="90" t="s">
        <v>208</v>
      </c>
      <c r="C23" s="96" t="s">
        <v>124</v>
      </c>
      <c r="D23" s="96" t="s">
        <v>125</v>
      </c>
      <c r="E23" s="96" t="s">
        <v>124</v>
      </c>
      <c r="F23" s="96" t="s">
        <v>127</v>
      </c>
      <c r="G23" s="96" t="s">
        <v>127</v>
      </c>
      <c r="H23" s="96" t="s">
        <v>127</v>
      </c>
    </row>
    <row r="24" spans="1:8" ht="12">
      <c r="A24" s="89"/>
      <c r="B24" s="90" t="s">
        <v>207</v>
      </c>
      <c r="C24" s="96" t="s">
        <v>124</v>
      </c>
      <c r="D24" s="96" t="s">
        <v>161</v>
      </c>
      <c r="E24" s="96" t="s">
        <v>124</v>
      </c>
      <c r="F24" s="96" t="s">
        <v>145</v>
      </c>
      <c r="G24" s="96" t="s">
        <v>124</v>
      </c>
      <c r="H24" s="97" t="s">
        <v>164</v>
      </c>
    </row>
    <row r="25" spans="1:8" ht="12">
      <c r="A25" s="89"/>
      <c r="B25" s="90" t="s">
        <v>206</v>
      </c>
      <c r="C25" s="109"/>
      <c r="D25" s="109"/>
      <c r="E25" s="109"/>
      <c r="F25" s="109"/>
      <c r="G25" s="109"/>
      <c r="H25" s="110"/>
    </row>
    <row r="26" spans="1:8" ht="12">
      <c r="A26" s="89"/>
      <c r="B26" s="90" t="s">
        <v>205</v>
      </c>
      <c r="C26" s="96" t="s">
        <v>124</v>
      </c>
      <c r="D26" s="96" t="s">
        <v>124</v>
      </c>
      <c r="E26" s="96" t="s">
        <v>124</v>
      </c>
      <c r="F26" s="96" t="s">
        <v>124</v>
      </c>
      <c r="G26" s="96" t="s">
        <v>124</v>
      </c>
      <c r="H26" s="97" t="s">
        <v>124</v>
      </c>
    </row>
    <row r="27" spans="1:8" ht="12">
      <c r="A27" s="89"/>
      <c r="B27" s="90" t="s">
        <v>204</v>
      </c>
      <c r="C27" s="96" t="s">
        <v>124</v>
      </c>
      <c r="D27" s="96" t="s">
        <v>124</v>
      </c>
      <c r="E27" s="96" t="s">
        <v>210</v>
      </c>
      <c r="F27" s="109"/>
      <c r="G27" s="109"/>
      <c r="H27" s="110"/>
    </row>
    <row r="28" spans="1:8" ht="12">
      <c r="A28" s="89"/>
      <c r="B28" s="90" t="s">
        <v>203</v>
      </c>
      <c r="C28" s="96" t="s">
        <v>211</v>
      </c>
      <c r="D28" s="96" t="s">
        <v>124</v>
      </c>
      <c r="E28" s="96" t="s">
        <v>124</v>
      </c>
      <c r="F28" s="96" t="s">
        <v>124</v>
      </c>
      <c r="G28" s="96" t="s">
        <v>124</v>
      </c>
      <c r="H28" s="97" t="s">
        <v>124</v>
      </c>
    </row>
    <row r="29" spans="1:8" ht="12">
      <c r="A29" s="89"/>
      <c r="B29" s="90" t="s">
        <v>202</v>
      </c>
      <c r="C29" s="96" t="s">
        <v>124</v>
      </c>
      <c r="D29" s="96" t="s">
        <v>124</v>
      </c>
      <c r="E29" s="96" t="s">
        <v>167</v>
      </c>
      <c r="F29" s="96" t="s">
        <v>124</v>
      </c>
      <c r="G29" s="96" t="s">
        <v>167</v>
      </c>
      <c r="H29" s="97" t="s">
        <v>124</v>
      </c>
    </row>
    <row r="30" spans="1:8" ht="12">
      <c r="A30" s="89"/>
      <c r="B30" s="90" t="s">
        <v>201</v>
      </c>
      <c r="C30" s="96" t="s">
        <v>124</v>
      </c>
      <c r="D30" s="96" t="s">
        <v>124</v>
      </c>
      <c r="E30" s="96" t="s">
        <v>161</v>
      </c>
      <c r="F30" s="96" t="s">
        <v>167</v>
      </c>
      <c r="G30" s="96" t="s">
        <v>124</v>
      </c>
      <c r="H30" s="97" t="s">
        <v>124</v>
      </c>
    </row>
    <row r="31" spans="1:8" ht="12">
      <c r="A31" s="89"/>
      <c r="B31" s="90" t="s">
        <v>215</v>
      </c>
      <c r="C31" s="132" t="s">
        <v>214</v>
      </c>
      <c r="D31" s="133"/>
      <c r="E31" s="133"/>
      <c r="F31" s="133"/>
      <c r="G31" s="133"/>
      <c r="H31" s="134"/>
    </row>
    <row r="32" spans="1:8" ht="12">
      <c r="A32" s="89"/>
      <c r="B32" s="90" t="s">
        <v>200</v>
      </c>
      <c r="C32" s="96" t="s">
        <v>124</v>
      </c>
      <c r="D32" s="96" t="s">
        <v>127</v>
      </c>
      <c r="E32" s="96" t="s">
        <v>128</v>
      </c>
      <c r="F32" s="96" t="s">
        <v>212</v>
      </c>
      <c r="G32" s="96" t="s">
        <v>125</v>
      </c>
      <c r="H32" s="97" t="s">
        <v>128</v>
      </c>
    </row>
    <row r="33" spans="1:8" ht="12">
      <c r="A33" s="89"/>
      <c r="B33" s="90" t="s">
        <v>199</v>
      </c>
      <c r="C33" s="96" t="s">
        <v>125</v>
      </c>
      <c r="D33" s="96" t="s">
        <v>124</v>
      </c>
      <c r="E33" s="96" t="s">
        <v>124</v>
      </c>
      <c r="F33" s="96" t="s">
        <v>127</v>
      </c>
      <c r="G33" s="96" t="s">
        <v>136</v>
      </c>
      <c r="H33" s="97" t="s">
        <v>125</v>
      </c>
    </row>
    <row r="34" spans="1:8" ht="12">
      <c r="A34" s="89"/>
      <c r="B34" s="90" t="s">
        <v>198</v>
      </c>
      <c r="C34" s="96" t="s">
        <v>124</v>
      </c>
      <c r="D34" s="96" t="s">
        <v>124</v>
      </c>
      <c r="E34" s="96" t="s">
        <v>124</v>
      </c>
      <c r="F34" s="96" t="s">
        <v>124</v>
      </c>
      <c r="G34" s="96" t="s">
        <v>124</v>
      </c>
      <c r="H34" s="97" t="s">
        <v>136</v>
      </c>
    </row>
    <row r="35" spans="1:8" ht="12">
      <c r="A35" s="89"/>
      <c r="B35" s="90" t="s">
        <v>217</v>
      </c>
      <c r="C35" s="96"/>
      <c r="D35" s="132" t="s">
        <v>216</v>
      </c>
      <c r="E35" s="133"/>
      <c r="F35" s="133"/>
      <c r="G35" s="133"/>
      <c r="H35" s="134"/>
    </row>
    <row r="36" spans="1:8" ht="12">
      <c r="A36" s="89"/>
      <c r="B36" s="90" t="s">
        <v>197</v>
      </c>
      <c r="C36" s="96" t="s">
        <v>124</v>
      </c>
      <c r="D36" s="96" t="s">
        <v>161</v>
      </c>
      <c r="E36" s="96" t="s">
        <v>124</v>
      </c>
      <c r="F36" s="96" t="s">
        <v>124</v>
      </c>
      <c r="G36" s="96" t="s">
        <v>124</v>
      </c>
      <c r="H36" s="96" t="s">
        <v>124</v>
      </c>
    </row>
    <row r="37" spans="1:8" ht="12">
      <c r="A37" s="89"/>
      <c r="B37" s="90" t="s">
        <v>196</v>
      </c>
      <c r="C37" s="96" t="s">
        <v>124</v>
      </c>
      <c r="D37" s="96" t="s">
        <v>124</v>
      </c>
      <c r="E37" s="96" t="s">
        <v>124</v>
      </c>
      <c r="F37" s="96" t="s">
        <v>124</v>
      </c>
      <c r="G37" s="96" t="s">
        <v>124</v>
      </c>
      <c r="H37" s="96" t="s">
        <v>124</v>
      </c>
    </row>
    <row r="38" spans="1:8" ht="12">
      <c r="A38" s="89"/>
      <c r="B38" s="90" t="s">
        <v>195</v>
      </c>
      <c r="C38" s="96" t="s">
        <v>213</v>
      </c>
      <c r="D38" s="96" t="s">
        <v>124</v>
      </c>
      <c r="E38" s="96" t="s">
        <v>124</v>
      </c>
      <c r="F38" s="109"/>
      <c r="G38" s="109"/>
      <c r="H38" s="110"/>
    </row>
    <row r="39" spans="1:8" ht="12">
      <c r="A39" s="89"/>
      <c r="B39" s="90" t="s">
        <v>219</v>
      </c>
      <c r="C39" s="132" t="s">
        <v>218</v>
      </c>
      <c r="D39" s="133"/>
      <c r="E39" s="133"/>
      <c r="F39" s="133"/>
      <c r="G39" s="133"/>
      <c r="H39" s="134"/>
    </row>
    <row r="40" spans="1:8" ht="12">
      <c r="A40" s="89"/>
      <c r="B40" s="90" t="s">
        <v>194</v>
      </c>
      <c r="C40" s="96" t="s">
        <v>124</v>
      </c>
      <c r="D40" s="96" t="s">
        <v>124</v>
      </c>
      <c r="E40" s="109"/>
      <c r="F40" s="109"/>
      <c r="G40" s="109"/>
      <c r="H40" s="110"/>
    </row>
    <row r="41" spans="1:8" ht="12">
      <c r="A41" s="89"/>
      <c r="B41" s="90" t="s">
        <v>193</v>
      </c>
      <c r="C41" s="96" t="s">
        <v>124</v>
      </c>
      <c r="D41" s="96" t="s">
        <v>130</v>
      </c>
      <c r="E41" s="96" t="s">
        <v>127</v>
      </c>
      <c r="F41" s="96" t="s">
        <v>124</v>
      </c>
      <c r="G41" s="96" t="s">
        <v>124</v>
      </c>
      <c r="H41" s="96" t="s">
        <v>124</v>
      </c>
    </row>
    <row r="42" spans="1:8" ht="12">
      <c r="A42" s="89"/>
      <c r="B42" s="90" t="s">
        <v>192</v>
      </c>
      <c r="C42" s="132" t="s">
        <v>223</v>
      </c>
      <c r="D42" s="133"/>
      <c r="E42" s="133"/>
      <c r="F42" s="133"/>
      <c r="G42" s="133"/>
      <c r="H42" s="134"/>
    </row>
    <row r="43" spans="1:8" ht="12">
      <c r="A43" s="89"/>
      <c r="B43" s="90" t="s">
        <v>191</v>
      </c>
      <c r="C43" s="132" t="s">
        <v>220</v>
      </c>
      <c r="D43" s="133"/>
      <c r="E43" s="133"/>
      <c r="F43" s="133"/>
      <c r="G43" s="133"/>
      <c r="H43" s="134"/>
    </row>
    <row r="44" spans="1:8" ht="12">
      <c r="A44" s="89"/>
      <c r="B44" s="90" t="s">
        <v>190</v>
      </c>
      <c r="C44" s="96" t="s">
        <v>127</v>
      </c>
      <c r="D44" s="96" t="s">
        <v>127</v>
      </c>
      <c r="E44" s="96" t="s">
        <v>127</v>
      </c>
      <c r="F44" s="96" t="s">
        <v>127</v>
      </c>
      <c r="G44" s="96" t="s">
        <v>127</v>
      </c>
      <c r="H44" s="96" t="s">
        <v>127</v>
      </c>
    </row>
    <row r="45" spans="1:8" ht="12">
      <c r="A45" s="89"/>
      <c r="B45" s="90" t="s">
        <v>189</v>
      </c>
      <c r="C45" s="132" t="s">
        <v>222</v>
      </c>
      <c r="D45" s="133"/>
      <c r="E45" s="133"/>
      <c r="F45" s="133"/>
      <c r="G45" s="133"/>
      <c r="H45" s="134"/>
    </row>
    <row r="46" spans="1:8" ht="12">
      <c r="A46" s="89"/>
      <c r="B46" s="90" t="s">
        <v>188</v>
      </c>
      <c r="C46" s="96"/>
      <c r="D46" s="132" t="s">
        <v>216</v>
      </c>
      <c r="E46" s="133"/>
      <c r="F46" s="133"/>
      <c r="G46" s="133"/>
      <c r="H46" s="134"/>
    </row>
    <row r="47" spans="1:8" ht="12">
      <c r="A47" s="89"/>
      <c r="B47" s="90" t="s">
        <v>187</v>
      </c>
      <c r="C47" s="96" t="s">
        <v>124</v>
      </c>
      <c r="D47" s="96" t="s">
        <v>124</v>
      </c>
      <c r="E47" s="96" t="s">
        <v>124</v>
      </c>
      <c r="F47" s="96" t="s">
        <v>125</v>
      </c>
      <c r="G47" s="96" t="s">
        <v>125</v>
      </c>
      <c r="H47" s="96" t="s">
        <v>125</v>
      </c>
    </row>
    <row r="48" spans="1:8" ht="12">
      <c r="A48" s="89"/>
      <c r="B48" s="90" t="s">
        <v>186</v>
      </c>
      <c r="C48" s="96" t="s">
        <v>124</v>
      </c>
      <c r="D48" s="96" t="s">
        <v>125</v>
      </c>
      <c r="E48" s="96" t="s">
        <v>124</v>
      </c>
      <c r="F48" s="96" t="s">
        <v>124</v>
      </c>
      <c r="G48" s="96" t="s">
        <v>125</v>
      </c>
      <c r="H48" s="96" t="s">
        <v>124</v>
      </c>
    </row>
    <row r="49" spans="1:8" ht="12">
      <c r="A49" s="89"/>
      <c r="B49" s="90" t="s">
        <v>185</v>
      </c>
      <c r="C49" s="96" t="s">
        <v>124</v>
      </c>
      <c r="D49" s="96" t="s">
        <v>124</v>
      </c>
      <c r="E49" s="96" t="s">
        <v>124</v>
      </c>
      <c r="F49" s="109"/>
      <c r="G49" s="109"/>
      <c r="H49" s="110"/>
    </row>
    <row r="50" spans="1:8" ht="12">
      <c r="A50" s="89"/>
      <c r="B50" s="90" t="s">
        <v>184</v>
      </c>
      <c r="C50" s="96" t="s">
        <v>124</v>
      </c>
      <c r="D50" s="96" t="s">
        <v>124</v>
      </c>
      <c r="E50" s="96" t="s">
        <v>124</v>
      </c>
      <c r="F50" s="96" t="s">
        <v>124</v>
      </c>
      <c r="G50" s="96" t="s">
        <v>164</v>
      </c>
      <c r="H50" s="97" t="s">
        <v>124</v>
      </c>
    </row>
    <row r="51" spans="1:8" ht="12">
      <c r="A51" s="89"/>
      <c r="B51" s="90" t="s">
        <v>183</v>
      </c>
      <c r="C51" s="96" t="s">
        <v>124</v>
      </c>
      <c r="D51" s="96" t="s">
        <v>124</v>
      </c>
      <c r="E51" s="96" t="s">
        <v>124</v>
      </c>
      <c r="F51" s="96" t="s">
        <v>124</v>
      </c>
      <c r="G51" s="96" t="s">
        <v>124</v>
      </c>
      <c r="H51" s="97" t="s">
        <v>127</v>
      </c>
    </row>
    <row r="52" spans="1:8" ht="12">
      <c r="A52" s="89"/>
      <c r="B52" s="90" t="s">
        <v>182</v>
      </c>
      <c r="C52" s="96" t="s">
        <v>124</v>
      </c>
      <c r="D52" s="96" t="s">
        <v>125</v>
      </c>
      <c r="E52" s="96" t="s">
        <v>124</v>
      </c>
      <c r="F52" s="109"/>
      <c r="G52" s="109"/>
      <c r="H52" s="110"/>
    </row>
    <row r="53" spans="1:8" ht="12">
      <c r="A53" s="89"/>
      <c r="B53" s="90" t="s">
        <v>181</v>
      </c>
      <c r="C53" s="132" t="s">
        <v>224</v>
      </c>
      <c r="D53" s="133"/>
      <c r="E53" s="133"/>
      <c r="F53" s="133"/>
      <c r="G53" s="133"/>
      <c r="H53" s="134"/>
    </row>
    <row r="54" spans="1:8" ht="12">
      <c r="A54" s="89"/>
      <c r="B54" s="90" t="s">
        <v>180</v>
      </c>
      <c r="C54" s="96" t="s">
        <v>124</v>
      </c>
      <c r="D54" s="96" t="s">
        <v>136</v>
      </c>
      <c r="E54" s="96" t="s">
        <v>124</v>
      </c>
      <c r="F54" s="96" t="s">
        <v>124</v>
      </c>
      <c r="G54" s="96" t="s">
        <v>124</v>
      </c>
      <c r="H54" s="97" t="s">
        <v>124</v>
      </c>
    </row>
    <row r="55" spans="1:8" ht="12">
      <c r="A55" s="89"/>
      <c r="B55" s="90" t="s">
        <v>179</v>
      </c>
      <c r="C55" s="96" t="s">
        <v>124</v>
      </c>
      <c r="D55" s="96" t="s">
        <v>124</v>
      </c>
      <c r="E55" s="96" t="s">
        <v>161</v>
      </c>
      <c r="F55" s="96" t="s">
        <v>124</v>
      </c>
      <c r="G55" s="96" t="s">
        <v>225</v>
      </c>
      <c r="H55" s="97" t="s">
        <v>127</v>
      </c>
    </row>
    <row r="56" spans="1:8" ht="12">
      <c r="A56" s="89"/>
      <c r="B56" s="90" t="s">
        <v>178</v>
      </c>
      <c r="C56" s="96" t="s">
        <v>124</v>
      </c>
      <c r="D56" s="96" t="s">
        <v>167</v>
      </c>
      <c r="E56" s="96" t="s">
        <v>124</v>
      </c>
      <c r="F56" s="96"/>
      <c r="G56" s="96" t="s">
        <v>124</v>
      </c>
      <c r="H56" s="96" t="s">
        <v>124</v>
      </c>
    </row>
    <row r="57" spans="1:8" ht="12">
      <c r="A57" s="89"/>
      <c r="B57" s="90" t="s">
        <v>177</v>
      </c>
      <c r="C57" s="96" t="s">
        <v>124</v>
      </c>
      <c r="D57" s="96" t="s">
        <v>124</v>
      </c>
      <c r="E57" s="96" t="s">
        <v>124</v>
      </c>
      <c r="F57" s="96" t="s">
        <v>161</v>
      </c>
      <c r="G57" s="96" t="s">
        <v>226</v>
      </c>
      <c r="H57" s="97" t="s">
        <v>127</v>
      </c>
    </row>
    <row r="58" spans="1:8" ht="12">
      <c r="A58" s="89"/>
      <c r="B58" s="90" t="s">
        <v>176</v>
      </c>
      <c r="C58" s="96" t="s">
        <v>161</v>
      </c>
      <c r="D58" s="96" t="s">
        <v>124</v>
      </c>
      <c r="E58" s="96" t="s">
        <v>124</v>
      </c>
      <c r="F58" s="96" t="s">
        <v>124</v>
      </c>
      <c r="G58" s="96" t="s">
        <v>124</v>
      </c>
      <c r="H58" s="97" t="s">
        <v>164</v>
      </c>
    </row>
    <row r="59" spans="1:8" ht="12">
      <c r="A59" s="89"/>
      <c r="B59" s="90" t="s">
        <v>175</v>
      </c>
      <c r="C59" s="96" t="s">
        <v>124</v>
      </c>
      <c r="D59" s="96" t="s">
        <v>124</v>
      </c>
      <c r="E59" s="96" t="s">
        <v>124</v>
      </c>
      <c r="F59" s="96" t="s">
        <v>124</v>
      </c>
      <c r="G59" s="96" t="s">
        <v>127</v>
      </c>
      <c r="H59" s="96" t="s">
        <v>127</v>
      </c>
    </row>
    <row r="60" spans="1:8" ht="12.75" thickBot="1">
      <c r="A60" s="91"/>
      <c r="B60" s="92" t="s">
        <v>174</v>
      </c>
      <c r="C60" s="132" t="s">
        <v>227</v>
      </c>
      <c r="D60" s="133"/>
      <c r="E60" s="133"/>
      <c r="F60" s="133"/>
      <c r="G60" s="133"/>
      <c r="H60" s="134"/>
    </row>
    <row r="61" spans="1:8" ht="12.75" thickBot="1">
      <c r="A61" s="103"/>
      <c r="B61" s="104"/>
      <c r="C61" s="105"/>
      <c r="D61" s="105"/>
      <c r="E61" s="105"/>
      <c r="F61" s="105"/>
      <c r="G61" s="105"/>
      <c r="H61" s="105"/>
    </row>
    <row r="62" spans="1:8" ht="24">
      <c r="A62" s="87" t="s">
        <v>152</v>
      </c>
      <c r="B62" s="88" t="s">
        <v>236</v>
      </c>
      <c r="C62" s="101"/>
      <c r="D62" s="101"/>
      <c r="E62" s="101"/>
      <c r="F62" s="101"/>
      <c r="G62" s="101"/>
      <c r="H62" s="102"/>
    </row>
    <row r="63" spans="1:8" ht="12">
      <c r="A63" s="89"/>
      <c r="B63" s="90" t="s">
        <v>169</v>
      </c>
      <c r="C63" s="96"/>
      <c r="D63" s="96" t="s">
        <v>172</v>
      </c>
      <c r="E63" s="96" t="s">
        <v>124</v>
      </c>
      <c r="F63" s="96" t="s">
        <v>124</v>
      </c>
      <c r="G63" s="96" t="s">
        <v>173</v>
      </c>
      <c r="H63" s="97" t="s">
        <v>127</v>
      </c>
    </row>
    <row r="64" spans="1:8" ht="12.75" thickBot="1">
      <c r="A64" s="91"/>
      <c r="B64" s="92" t="s">
        <v>170</v>
      </c>
      <c r="C64" s="98"/>
      <c r="D64" s="98" t="s">
        <v>127</v>
      </c>
      <c r="E64" s="98" t="s">
        <v>161</v>
      </c>
      <c r="F64" s="98" t="s">
        <v>124</v>
      </c>
      <c r="G64" s="98" t="s">
        <v>127</v>
      </c>
      <c r="H64" s="99" t="s">
        <v>171</v>
      </c>
    </row>
    <row r="65" spans="1:8" ht="12.75" thickBot="1">
      <c r="A65" s="103"/>
      <c r="B65" s="104"/>
      <c r="C65" s="105"/>
      <c r="D65" s="105"/>
      <c r="E65" s="105"/>
      <c r="F65" s="105"/>
      <c r="G65" s="105"/>
      <c r="H65" s="105"/>
    </row>
    <row r="66" spans="1:8" ht="12">
      <c r="A66" s="87" t="s">
        <v>228</v>
      </c>
      <c r="B66" s="88" t="s">
        <v>234</v>
      </c>
      <c r="C66" s="101"/>
      <c r="D66" s="101"/>
      <c r="E66" s="101"/>
      <c r="F66" s="101"/>
      <c r="G66" s="101"/>
      <c r="H66" s="102"/>
    </row>
    <row r="67" spans="1:8" ht="12">
      <c r="A67" s="89"/>
      <c r="B67" s="90" t="s">
        <v>165</v>
      </c>
      <c r="C67" s="96"/>
      <c r="D67" s="96" t="s">
        <v>124</v>
      </c>
      <c r="E67" s="96" t="s">
        <v>124</v>
      </c>
      <c r="F67" s="96" t="s">
        <v>168</v>
      </c>
      <c r="G67" s="96" t="s">
        <v>124</v>
      </c>
      <c r="H67" s="97" t="s">
        <v>124</v>
      </c>
    </row>
    <row r="68" spans="1:8" ht="12.75" thickBot="1">
      <c r="A68" s="91"/>
      <c r="B68" s="92" t="s">
        <v>166</v>
      </c>
      <c r="C68" s="98"/>
      <c r="D68" s="98" t="s">
        <v>124</v>
      </c>
      <c r="E68" s="98" t="s">
        <v>124</v>
      </c>
      <c r="F68" s="98" t="s">
        <v>130</v>
      </c>
      <c r="G68" s="98" t="s">
        <v>167</v>
      </c>
      <c r="H68" s="99" t="s">
        <v>124</v>
      </c>
    </row>
    <row r="69" spans="1:8" ht="12.75" thickBot="1">
      <c r="A69" s="103"/>
      <c r="B69" s="104"/>
      <c r="C69" s="105"/>
      <c r="D69" s="105"/>
      <c r="E69" s="105"/>
      <c r="F69" s="105"/>
      <c r="G69" s="105"/>
      <c r="H69" s="105"/>
    </row>
    <row r="70" spans="1:8" ht="12">
      <c r="A70" s="87" t="s">
        <v>153</v>
      </c>
      <c r="B70" s="88" t="s">
        <v>233</v>
      </c>
      <c r="C70" s="101"/>
      <c r="D70" s="101"/>
      <c r="E70" s="101"/>
      <c r="F70" s="101"/>
      <c r="G70" s="101"/>
      <c r="H70" s="102"/>
    </row>
    <row r="71" spans="1:8" ht="12">
      <c r="A71" s="89"/>
      <c r="B71" s="90" t="s">
        <v>157</v>
      </c>
      <c r="C71" s="132" t="s">
        <v>229</v>
      </c>
      <c r="D71" s="135"/>
      <c r="E71" s="96" t="s">
        <v>127</v>
      </c>
      <c r="F71" s="96" t="s">
        <v>127</v>
      </c>
      <c r="G71" s="96" t="s">
        <v>127</v>
      </c>
      <c r="H71" s="97" t="s">
        <v>124</v>
      </c>
    </row>
    <row r="72" spans="1:8" ht="12">
      <c r="A72" s="89"/>
      <c r="B72" s="93" t="s">
        <v>158</v>
      </c>
      <c r="C72" s="132" t="s">
        <v>230</v>
      </c>
      <c r="D72" s="133"/>
      <c r="E72" s="133"/>
      <c r="F72" s="133"/>
      <c r="G72" s="133"/>
      <c r="H72" s="134"/>
    </row>
    <row r="73" spans="1:8" ht="12">
      <c r="A73" s="89"/>
      <c r="B73" s="90" t="s">
        <v>159</v>
      </c>
      <c r="C73" s="96"/>
      <c r="D73" s="96" t="s">
        <v>162</v>
      </c>
      <c r="E73" s="96" t="s">
        <v>124</v>
      </c>
      <c r="F73" s="96" t="s">
        <v>163</v>
      </c>
      <c r="G73" s="96" t="s">
        <v>124</v>
      </c>
      <c r="H73" s="97" t="s">
        <v>164</v>
      </c>
    </row>
    <row r="74" spans="1:8" ht="12.75" thickBot="1">
      <c r="A74" s="91"/>
      <c r="B74" s="92" t="s">
        <v>160</v>
      </c>
      <c r="C74" s="137" t="s">
        <v>231</v>
      </c>
      <c r="D74" s="138"/>
      <c r="E74" s="138"/>
      <c r="F74" s="139"/>
      <c r="G74" s="98" t="s">
        <v>124</v>
      </c>
      <c r="H74" s="99" t="s">
        <v>124</v>
      </c>
    </row>
    <row r="75" spans="1:8" ht="12.75" thickBot="1">
      <c r="A75" s="103"/>
      <c r="B75" s="104"/>
      <c r="C75" s="105"/>
      <c r="D75" s="105"/>
      <c r="E75" s="105"/>
      <c r="F75" s="105"/>
      <c r="G75" s="105"/>
      <c r="H75" s="105"/>
    </row>
    <row r="76" spans="1:8" ht="12">
      <c r="A76" s="87" t="s">
        <v>154</v>
      </c>
      <c r="B76" s="88" t="s">
        <v>232</v>
      </c>
      <c r="C76" s="101"/>
      <c r="D76" s="101"/>
      <c r="E76" s="101"/>
      <c r="F76" s="101"/>
      <c r="G76" s="101"/>
      <c r="H76" s="102"/>
    </row>
    <row r="77" spans="1:8" ht="12">
      <c r="A77" s="89"/>
      <c r="B77" s="90" t="s">
        <v>155</v>
      </c>
      <c r="C77" s="96" t="s">
        <v>124</v>
      </c>
      <c r="D77" s="96" t="s">
        <v>124</v>
      </c>
      <c r="E77" s="96" t="s">
        <v>124</v>
      </c>
      <c r="F77" s="96" t="s">
        <v>124</v>
      </c>
      <c r="G77" s="96" t="s">
        <v>124</v>
      </c>
      <c r="H77" s="110"/>
    </row>
    <row r="78" spans="1:8" ht="12.75" thickBot="1">
      <c r="A78" s="91"/>
      <c r="B78" s="92" t="s">
        <v>156</v>
      </c>
      <c r="C78" s="98" t="s">
        <v>124</v>
      </c>
      <c r="D78" s="98" t="s">
        <v>124</v>
      </c>
      <c r="E78" s="98" t="s">
        <v>124</v>
      </c>
      <c r="F78" s="98" t="s">
        <v>124</v>
      </c>
      <c r="G78" s="98" t="s">
        <v>127</v>
      </c>
      <c r="H78" s="99" t="s">
        <v>127</v>
      </c>
    </row>
  </sheetData>
  <mergeCells count="14">
    <mergeCell ref="C74:F74"/>
    <mergeCell ref="C43:H43"/>
    <mergeCell ref="C45:H45"/>
    <mergeCell ref="D46:H46"/>
    <mergeCell ref="C53:H53"/>
    <mergeCell ref="B1:H1"/>
    <mergeCell ref="C60:H60"/>
    <mergeCell ref="C71:D71"/>
    <mergeCell ref="C72:H72"/>
    <mergeCell ref="B2:H2"/>
    <mergeCell ref="C42:H42"/>
    <mergeCell ref="C31:H31"/>
    <mergeCell ref="D35:H35"/>
    <mergeCell ref="C39:H39"/>
  </mergeCells>
  <printOptions/>
  <pageMargins left="0" right="0" top="0" bottom="0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21" sqref="B21"/>
    </sheetView>
  </sheetViews>
  <sheetFormatPr defaultColWidth="9.140625" defaultRowHeight="12.75"/>
  <cols>
    <col min="2" max="2" width="38.28125" style="0" customWidth="1"/>
  </cols>
  <sheetData>
    <row r="1" spans="1:10" ht="18.75" thickBot="1">
      <c r="A1" s="2" t="s">
        <v>122</v>
      </c>
      <c r="B1" s="3"/>
      <c r="C1" s="42">
        <f>(C3+C6+C9+C12+C15+C18)/$I2</f>
        <v>0.7446808510638298</v>
      </c>
      <c r="D1" s="43">
        <f>SUM(E1:H1)</f>
        <v>0.2553191489361702</v>
      </c>
      <c r="E1" s="42">
        <f>(E3+E6+E9+E12+E15+E18)/$I2</f>
        <v>0.02127659574468085</v>
      </c>
      <c r="F1" s="42">
        <f>(F3+F6+F9+F12+F15+F18)/$I2</f>
        <v>0.1276595744680851</v>
      </c>
      <c r="G1" s="42">
        <f>(G3+G6+G9+G12+G15+G18)/$I2</f>
        <v>0</v>
      </c>
      <c r="H1" s="42">
        <f>(H3+H6+H9+H12+H15+H18)/$I2</f>
        <v>0.10638297872340426</v>
      </c>
      <c r="J1" s="6"/>
    </row>
    <row r="2" spans="1:10" ht="13.5" thickBot="1">
      <c r="A2" s="119" t="s">
        <v>240</v>
      </c>
      <c r="B2" s="120"/>
      <c r="C2" s="120"/>
      <c r="D2" s="121"/>
      <c r="E2" s="4">
        <f>SUM(E3:E19)</f>
        <v>1</v>
      </c>
      <c r="F2" s="4">
        <f>SUM(F3:F19)</f>
        <v>6</v>
      </c>
      <c r="G2" s="4">
        <f>SUM(G3:G19)</f>
        <v>0</v>
      </c>
      <c r="H2" s="4">
        <f>SUM(H3:H19)</f>
        <v>5</v>
      </c>
      <c r="I2" s="4">
        <f>SUM(I3:I19)</f>
        <v>47</v>
      </c>
      <c r="J2" s="6"/>
    </row>
    <row r="3" spans="1:10" ht="18">
      <c r="A3" s="2"/>
      <c r="B3" s="3"/>
      <c r="C3" s="113">
        <v>10</v>
      </c>
      <c r="D3" s="114">
        <v>2</v>
      </c>
      <c r="E3" s="115">
        <v>0</v>
      </c>
      <c r="F3" s="115">
        <v>1</v>
      </c>
      <c r="G3" s="115">
        <v>0</v>
      </c>
      <c r="H3" s="115">
        <v>1</v>
      </c>
      <c r="I3" s="4"/>
      <c r="J3" s="6"/>
    </row>
    <row r="4" spans="1:10" ht="18.75" thickBot="1">
      <c r="A4" s="2"/>
      <c r="B4" s="3" t="s">
        <v>149</v>
      </c>
      <c r="C4" s="74">
        <f>C3/(C3+D3)</f>
        <v>0.8333333333333334</v>
      </c>
      <c r="D4" s="75">
        <f>D3/(C3+D3)</f>
        <v>0.16666666666666666</v>
      </c>
      <c r="I4" s="4">
        <f>SUM(C3:H3)-D3</f>
        <v>12</v>
      </c>
      <c r="J4" s="6"/>
    </row>
    <row r="5" spans="1:10" ht="18.75" thickBot="1">
      <c r="A5" s="2"/>
      <c r="B5" s="3"/>
      <c r="J5" s="6"/>
    </row>
    <row r="6" spans="1:10" ht="18">
      <c r="A6" s="2"/>
      <c r="B6" s="3"/>
      <c r="C6" s="113">
        <v>19</v>
      </c>
      <c r="D6" s="114">
        <v>8</v>
      </c>
      <c r="E6" s="115">
        <v>1</v>
      </c>
      <c r="F6" s="115">
        <v>4</v>
      </c>
      <c r="G6" s="115">
        <v>0</v>
      </c>
      <c r="H6" s="115">
        <v>3</v>
      </c>
      <c r="J6" s="6"/>
    </row>
    <row r="7" spans="1:10" ht="18.75" thickBot="1">
      <c r="A7" s="2"/>
      <c r="B7" s="3" t="s">
        <v>151</v>
      </c>
      <c r="C7" s="74">
        <f>C6/(C6+D6)</f>
        <v>0.7037037037037037</v>
      </c>
      <c r="D7" s="75">
        <f>D6/(C6+D6)</f>
        <v>0.2962962962962963</v>
      </c>
      <c r="I7" s="4">
        <f>SUM(C6:H6)-D6</f>
        <v>27</v>
      </c>
      <c r="J7" s="6"/>
    </row>
    <row r="8" spans="1:10" ht="18.75" thickBot="1">
      <c r="A8" s="2"/>
      <c r="B8" s="3"/>
      <c r="J8" s="6"/>
    </row>
    <row r="9" spans="1:10" ht="18">
      <c r="A9" s="2"/>
      <c r="B9" s="3"/>
      <c r="C9" s="113">
        <v>1</v>
      </c>
      <c r="D9" s="114">
        <v>1</v>
      </c>
      <c r="E9" s="115">
        <v>0</v>
      </c>
      <c r="F9" s="115">
        <v>0</v>
      </c>
      <c r="G9" s="115">
        <v>0</v>
      </c>
      <c r="H9" s="115">
        <v>1</v>
      </c>
      <c r="J9" s="6"/>
    </row>
    <row r="10" spans="1:10" ht="18.75" thickBot="1">
      <c r="A10" s="2"/>
      <c r="B10" s="3" t="s">
        <v>152</v>
      </c>
      <c r="C10" s="74">
        <f>C9/(C9+D9)</f>
        <v>0.5</v>
      </c>
      <c r="D10" s="75">
        <f>D9/(C9+D9)</f>
        <v>0.5</v>
      </c>
      <c r="I10" s="4">
        <f>SUM(C9:H9)-D9</f>
        <v>2</v>
      </c>
      <c r="J10" s="6"/>
    </row>
    <row r="11" spans="1:10" ht="18.75" thickBot="1">
      <c r="A11" s="2"/>
      <c r="B11" s="3"/>
      <c r="J11" s="6"/>
    </row>
    <row r="12" spans="1:10" ht="18">
      <c r="A12" s="2"/>
      <c r="B12" s="3"/>
      <c r="C12" s="113">
        <v>2</v>
      </c>
      <c r="D12" s="114">
        <v>0</v>
      </c>
      <c r="E12" s="115">
        <v>0</v>
      </c>
      <c r="F12" s="115">
        <v>0</v>
      </c>
      <c r="G12" s="115">
        <v>0</v>
      </c>
      <c r="H12" s="115">
        <v>0</v>
      </c>
      <c r="J12" s="6"/>
    </row>
    <row r="13" spans="1:10" ht="18.75" thickBot="1">
      <c r="A13" s="2"/>
      <c r="B13" s="3" t="s">
        <v>238</v>
      </c>
      <c r="C13" s="74">
        <f>C12/(C12+D12)</f>
        <v>1</v>
      </c>
      <c r="D13" s="75">
        <f>D12/(C12+D12)</f>
        <v>0</v>
      </c>
      <c r="I13" s="4">
        <f>SUM(C12:H12)-D12</f>
        <v>2</v>
      </c>
      <c r="J13" s="6"/>
    </row>
    <row r="14" spans="1:10" ht="18.75" thickBot="1">
      <c r="A14" s="2"/>
      <c r="B14" s="3"/>
      <c r="J14" s="6"/>
    </row>
    <row r="15" spans="1:10" ht="18">
      <c r="A15" s="2"/>
      <c r="B15" s="3"/>
      <c r="C15" s="113">
        <v>1</v>
      </c>
      <c r="D15" s="114">
        <v>1</v>
      </c>
      <c r="E15" s="115">
        <v>0</v>
      </c>
      <c r="F15" s="115">
        <v>1</v>
      </c>
      <c r="G15" s="115">
        <v>0</v>
      </c>
      <c r="H15" s="115">
        <v>0</v>
      </c>
      <c r="J15" s="6"/>
    </row>
    <row r="16" spans="1:10" ht="18.75" thickBot="1">
      <c r="A16" s="2"/>
      <c r="B16" s="3" t="s">
        <v>153</v>
      </c>
      <c r="C16" s="74">
        <f>C15/(C15+D15)</f>
        <v>0.5</v>
      </c>
      <c r="D16" s="75">
        <f>D15/(C15+D15)</f>
        <v>0.5</v>
      </c>
      <c r="I16" s="4">
        <f>SUM(C15:H15)-D15</f>
        <v>2</v>
      </c>
      <c r="J16" s="6"/>
    </row>
    <row r="17" spans="1:10" ht="18.75" thickBot="1">
      <c r="A17" s="2"/>
      <c r="B17" s="3"/>
      <c r="J17" s="6"/>
    </row>
    <row r="18" spans="1:10" ht="18">
      <c r="A18" s="2"/>
      <c r="B18" s="3"/>
      <c r="C18" s="113">
        <v>2</v>
      </c>
      <c r="D18" s="114">
        <v>0</v>
      </c>
      <c r="E18" s="115">
        <v>0</v>
      </c>
      <c r="F18" s="115">
        <v>0</v>
      </c>
      <c r="G18" s="115">
        <v>0</v>
      </c>
      <c r="H18" s="115">
        <v>0</v>
      </c>
      <c r="J18" s="6"/>
    </row>
    <row r="19" spans="1:10" ht="18.75" thickBot="1">
      <c r="A19" s="2"/>
      <c r="B19" s="3" t="s">
        <v>154</v>
      </c>
      <c r="C19" s="74">
        <f>C18/(C18+D18)</f>
        <v>1</v>
      </c>
      <c r="D19" s="75">
        <f>D18/(C18+D18)</f>
        <v>0</v>
      </c>
      <c r="I19" s="4">
        <f>SUM(C18:H18)-D18</f>
        <v>2</v>
      </c>
      <c r="J19" s="6"/>
    </row>
    <row r="20" spans="1:10" ht="18">
      <c r="A20" s="2"/>
      <c r="B20" s="3"/>
      <c r="J20" s="6"/>
    </row>
    <row r="21" spans="1:10" ht="18">
      <c r="A21" s="2"/>
      <c r="B21" s="3"/>
      <c r="J21" s="6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</dc:creator>
  <cp:keywords/>
  <dc:description/>
  <cp:lastModifiedBy>Administrator</cp:lastModifiedBy>
  <cp:lastPrinted>2005-09-28T19:55:16Z</cp:lastPrinted>
  <dcterms:created xsi:type="dcterms:W3CDTF">2005-01-10T14:33:56Z</dcterms:created>
  <dcterms:modified xsi:type="dcterms:W3CDTF">2006-04-10T15:57:31Z</dcterms:modified>
  <cp:category/>
  <cp:version/>
  <cp:contentType/>
  <cp:contentStatus/>
</cp:coreProperties>
</file>